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3"/>
  <workbookPr defaultThemeVersion="166925"/>
  <xr:revisionPtr revIDLastSave="11" documentId="11_5D6BF0180C559444483AC590E889F476F7C030BD" xr6:coauthVersionLast="47" xr6:coauthVersionMax="47" xr10:uidLastSave="{7877E5F8-2CAC-4F56-9AF3-50C9D56A1454}"/>
  <bookViews>
    <workbookView xWindow="0" yWindow="0" windowWidth="0" windowHeight="0" xr2:uid="{00000000-000D-0000-FFFF-FFFF00000000}"/>
  </bookViews>
  <sheets>
    <sheet name="Summary Table for 2021-2022" sheetId="4" r:id="rId1"/>
    <sheet name="List of Cat." sheetId="5" r:id="rId2"/>
  </sheets>
  <externalReferences>
    <externalReference r:id="rId3"/>
  </externalReferences>
  <definedNames>
    <definedName name="Categories">'List of Cat.'!$A$2:$A$105</definedName>
    <definedName name="StartingBalance">#REF!</definedName>
    <definedName name="Subcat">'List of Cat.'!$B$2:$B$105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4" l="1"/>
  <c r="F46" i="4"/>
  <c r="G44" i="4"/>
  <c r="F44" i="4"/>
  <c r="D44" i="4"/>
  <c r="D43" i="4"/>
  <c r="D41" i="4"/>
  <c r="D39" i="4"/>
  <c r="D35" i="4"/>
  <c r="D37" i="4" s="1"/>
  <c r="D42" i="4" s="1"/>
  <c r="D33" i="4"/>
  <c r="D23" i="4"/>
  <c r="D17" i="4"/>
  <c r="D14" i="4"/>
  <c r="G9" i="4"/>
  <c r="G8" i="4"/>
  <c r="D8" i="4"/>
  <c r="D24" i="4" s="1"/>
  <c r="G6" i="4"/>
  <c r="D4" i="4"/>
  <c r="D5" i="4" s="1"/>
  <c r="G5" i="4" s="1"/>
  <c r="D45" i="4" l="1"/>
  <c r="D47" i="4" l="1"/>
  <c r="G10" i="4"/>
</calcChain>
</file>

<file path=xl/sharedStrings.xml><?xml version="1.0" encoding="utf-8"?>
<sst xmlns="http://schemas.openxmlformats.org/spreadsheetml/2006/main" count="106" uniqueCount="86">
  <si>
    <t>Expenses Table S&amp;A (2021-2022)</t>
  </si>
  <si>
    <t>Category</t>
  </si>
  <si>
    <t>Sub-cat.</t>
  </si>
  <si>
    <t>Description</t>
  </si>
  <si>
    <t>Funded Amount</t>
  </si>
  <si>
    <t>Equipment</t>
  </si>
  <si>
    <t>Office Supplies</t>
  </si>
  <si>
    <t>AS Office Supplies/Food</t>
  </si>
  <si>
    <t xml:space="preserve">Outdoor Event Tools and Accessories </t>
  </si>
  <si>
    <t>Equipment Total</t>
  </si>
  <si>
    <t>Goods &amp; Services</t>
  </si>
  <si>
    <t>Advertising</t>
  </si>
  <si>
    <t>AS Swag</t>
  </si>
  <si>
    <t>Goods &amp; Services Total</t>
  </si>
  <si>
    <t>Additional Advertisement (lanyards, stress balls, key chains, etc.)</t>
  </si>
  <si>
    <t>Advertising Total</t>
  </si>
  <si>
    <t>Reallocation for Clubs/Majors Total</t>
  </si>
  <si>
    <t>Student Event Board</t>
  </si>
  <si>
    <t>Fall</t>
  </si>
  <si>
    <t>Virtual Events </t>
  </si>
  <si>
    <t xml:space="preserve">SGC Expenses and travel </t>
  </si>
  <si>
    <t>In-Person/Drive-Up</t>
  </si>
  <si>
    <t>Wages Total</t>
  </si>
  <si>
    <t xml:space="preserve">Spring </t>
  </si>
  <si>
    <t xml:space="preserve">Grad Party </t>
  </si>
  <si>
    <t xml:space="preserve">Student Event Board (Events Total) </t>
  </si>
  <si>
    <t>Grad Gift</t>
  </si>
  <si>
    <t>Transportation (Orca Cards)</t>
  </si>
  <si>
    <t>Transportation Total</t>
  </si>
  <si>
    <t>Public Speakers</t>
  </si>
  <si>
    <t>Professional Development Tools</t>
  </si>
  <si>
    <t xml:space="preserve">VCEA Career Fair </t>
  </si>
  <si>
    <t xml:space="preserve">Fall and Spring </t>
  </si>
  <si>
    <t>Undergraduate Travel Grants and Student Services</t>
  </si>
  <si>
    <t>Conferences</t>
  </si>
  <si>
    <t>Exernal Career Fairs</t>
  </si>
  <si>
    <t>Undergraduate Travel Grants and Professional Development</t>
  </si>
  <si>
    <t>Engineer Club</t>
  </si>
  <si>
    <t xml:space="preserve">ACM </t>
  </si>
  <si>
    <t xml:space="preserve">SWE </t>
  </si>
  <si>
    <t>PRSSA</t>
  </si>
  <si>
    <t xml:space="preserve">APWA </t>
  </si>
  <si>
    <t xml:space="preserve">Sigma Itoa </t>
  </si>
  <si>
    <t>IEEE</t>
  </si>
  <si>
    <t>New RSOs</t>
  </si>
  <si>
    <t>Reallocation for Clubs Total</t>
  </si>
  <si>
    <t xml:space="preserve">SGC </t>
  </si>
  <si>
    <t>Fall SGC</t>
  </si>
  <si>
    <t>Spring SGC</t>
  </si>
  <si>
    <t>Summer SGC</t>
  </si>
  <si>
    <t>SGC Total</t>
  </si>
  <si>
    <t xml:space="preserve">Fall wages </t>
  </si>
  <si>
    <t xml:space="preserve">spring wages </t>
  </si>
  <si>
    <t>Coug Day</t>
  </si>
  <si>
    <t>Coug Day at the Capitol</t>
  </si>
  <si>
    <t>pres</t>
  </si>
  <si>
    <t xml:space="preserve">vp </t>
  </si>
  <si>
    <t>Mile Reimbursement Total</t>
  </si>
  <si>
    <t xml:space="preserve">For driving to the conferences </t>
  </si>
  <si>
    <t>Travel Total</t>
  </si>
  <si>
    <t xml:space="preserve">Dola </t>
  </si>
  <si>
    <t>Wages</t>
  </si>
  <si>
    <t xml:space="preserve">Wages for both semesters </t>
  </si>
  <si>
    <t xml:space="preserve">senate </t>
  </si>
  <si>
    <t xml:space="preserve">ASWSUE Senate </t>
  </si>
  <si>
    <t>seb</t>
  </si>
  <si>
    <t>Grand Total</t>
  </si>
  <si>
    <t>Categories</t>
  </si>
  <si>
    <t>Any</t>
  </si>
  <si>
    <t>Student Sponsorship</t>
  </si>
  <si>
    <t>Career Fair</t>
  </si>
  <si>
    <t>Events</t>
  </si>
  <si>
    <t>Resume Workshops</t>
  </si>
  <si>
    <t>Business Cards</t>
  </si>
  <si>
    <t>Mock Interviews</t>
  </si>
  <si>
    <t>Transportation Services</t>
  </si>
  <si>
    <t>Meals</t>
  </si>
  <si>
    <t>Travel</t>
  </si>
  <si>
    <t>Airline</t>
  </si>
  <si>
    <t>Mile Reimbur.</t>
  </si>
  <si>
    <t>Orca Cards</t>
  </si>
  <si>
    <t>Reallocation for Clubs</t>
  </si>
  <si>
    <t>SWE</t>
  </si>
  <si>
    <t>ACM</t>
  </si>
  <si>
    <t>Engineering Club</t>
  </si>
  <si>
    <t>Sigma Iota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</si>
</sst>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&quot;$&quot;#,##0.00"/>
  </numFmts>
  <fonts count="9">
    <font>
      <sz val="10"/>
      <color rgb="FF000000"/>
      <name val="Arial"/>
    </font>
    <font>
      <sz val="11"/>
      <color rgb="FF000000"/>
      <name val="Inconsolata"/>
    </font>
    <font>
      <sz val="10"/>
      <name val="Arial"/>
    </font>
    <font>
      <b/>
      <sz val="18"/>
      <color rgb="FFF46524"/>
      <name val="Raleway"/>
    </font>
    <font>
      <b/>
      <sz val="10"/>
      <name val="Arial"/>
    </font>
    <font>
      <b/>
      <i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ck">
        <color rgb="FF666666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0" borderId="0" xfId="0" applyFont="1"/>
    <xf numFmtId="0" fontId="4" fillId="0" borderId="0" xfId="0" applyFont="1"/>
    <xf numFmtId="166" fontId="2" fillId="0" borderId="0" xfId="0" applyNumberFormat="1" applyFont="1"/>
    <xf numFmtId="0" fontId="3" fillId="0" borderId="0" xfId="0" applyFont="1" applyAlignment="1">
      <alignment horizontal="center"/>
    </xf>
    <xf numFmtId="0" fontId="5" fillId="3" borderId="3" xfId="0" applyFont="1" applyFill="1" applyBorder="1"/>
    <xf numFmtId="166" fontId="6" fillId="4" borderId="3" xfId="0" applyNumberFormat="1" applyFont="1" applyFill="1" applyBorder="1"/>
    <xf numFmtId="0" fontId="7" fillId="5" borderId="2" xfId="0" applyFont="1" applyFill="1" applyBorder="1"/>
    <xf numFmtId="0" fontId="7" fillId="5" borderId="4" xfId="0" applyFont="1" applyFill="1" applyBorder="1"/>
    <xf numFmtId="166" fontId="7" fillId="2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0" fontId="7" fillId="3" borderId="0" xfId="0" applyFont="1" applyFill="1"/>
    <xf numFmtId="166" fontId="7" fillId="3" borderId="0" xfId="0" applyNumberFormat="1" applyFont="1" applyFill="1" applyAlignment="1">
      <alignment horizontal="right"/>
    </xf>
    <xf numFmtId="0" fontId="7" fillId="5" borderId="1" xfId="0" applyFont="1" applyFill="1" applyBorder="1"/>
    <xf numFmtId="166" fontId="7" fillId="5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166" fontId="7" fillId="3" borderId="1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right"/>
    </xf>
    <xf numFmtId="0" fontId="2" fillId="5" borderId="0" xfId="0" applyFont="1" applyFill="1"/>
    <xf numFmtId="0" fontId="7" fillId="5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7" fillId="5" borderId="0" xfId="0" applyFont="1" applyFill="1"/>
    <xf numFmtId="0" fontId="8" fillId="3" borderId="0" xfId="0" applyFont="1" applyFill="1"/>
    <xf numFmtId="166" fontId="8" fillId="3" borderId="0" xfId="0" applyNumberFormat="1" applyFont="1" applyFill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2" borderId="0" xfId="0" applyFont="1" applyFill="1" applyAlignment="1">
      <alignment horizontal="left"/>
    </xf>
    <xf numFmtId="0" fontId="2" fillId="5" borderId="2" xfId="0" applyFont="1" applyFill="1" applyBorder="1"/>
    <xf numFmtId="0" fontId="2" fillId="5" borderId="4" xfId="0" applyFont="1" applyFill="1" applyBorder="1"/>
    <xf numFmtId="0" fontId="2" fillId="3" borderId="0" xfId="0" applyFont="1" applyFill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n-US" b="0">
                <a:solidFill>
                  <a:srgbClr val="000000"/>
                </a:solidFill>
                <a:latin typeface="Roboto"/>
              </a:rPr>
              <a:t>ASWSUE Predicted Spending (2021-2022)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E599"/>
              </a:solidFill>
            </c:spPr>
            <c:extLst>
              <c:ext xmlns:c16="http://schemas.microsoft.com/office/drawing/2014/chart" uri="{C3380CC4-5D6E-409C-BE32-E72D297353CC}">
                <c16:uniqueId val="{00000001-B960-48CF-96B6-A83572C7D4F7}"/>
              </c:ext>
            </c:extLst>
          </c:dPt>
          <c:dPt>
            <c:idx val="1"/>
            <c:bubble3D val="0"/>
            <c:spPr>
              <a:solidFill>
                <a:srgbClr val="6D9EEB"/>
              </a:solidFill>
            </c:spPr>
            <c:extLst>
              <c:ext xmlns:c16="http://schemas.microsoft.com/office/drawing/2014/chart" uri="{C3380CC4-5D6E-409C-BE32-E72D297353CC}">
                <c16:uniqueId val="{00000003-B960-48CF-96B6-A83572C7D4F7}"/>
              </c:ext>
            </c:extLst>
          </c:dPt>
          <c:dPt>
            <c:idx val="2"/>
            <c:bubble3D val="0"/>
            <c:spPr>
              <a:solidFill>
                <a:srgbClr val="93C47D"/>
              </a:solidFill>
            </c:spPr>
            <c:extLst>
              <c:ext xmlns:c16="http://schemas.microsoft.com/office/drawing/2014/chart" uri="{C3380CC4-5D6E-409C-BE32-E72D297353CC}">
                <c16:uniqueId val="{00000005-B960-48CF-96B6-A83572C7D4F7}"/>
              </c:ext>
            </c:extLst>
          </c:dPt>
          <c:dPt>
            <c:idx val="3"/>
            <c:bubble3D val="0"/>
            <c:spPr>
              <a:solidFill>
                <a:srgbClr val="E06666"/>
              </a:solidFill>
            </c:spPr>
            <c:extLst>
              <c:ext xmlns:c16="http://schemas.microsoft.com/office/drawing/2014/chart" uri="{C3380CC4-5D6E-409C-BE32-E72D297353CC}">
                <c16:uniqueId val="{00000007-B960-48CF-96B6-A83572C7D4F7}"/>
              </c:ext>
            </c:extLst>
          </c:dPt>
          <c:dPt>
            <c:idx val="4"/>
            <c:bubble3D val="0"/>
            <c:spPr>
              <a:solidFill>
                <a:srgbClr val="8E7CC3"/>
              </a:solidFill>
            </c:spPr>
            <c:extLst>
              <c:ext xmlns:c16="http://schemas.microsoft.com/office/drawing/2014/chart" uri="{C3380CC4-5D6E-409C-BE32-E72D297353CC}">
                <c16:uniqueId val="{00000009-B960-48CF-96B6-A83572C7D4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B960-48CF-96B6-A83572C7D4F7}"/>
              </c:ext>
            </c:extLst>
          </c:dPt>
          <c:cat>
            <c:strRef>
              <c:f>'Summary Table for 2021-2022'!$F$5:$F$10</c:f>
              <c:strCache>
                <c:ptCount val="6"/>
                <c:pt idx="0">
                  <c:v>Equipment Total</c:v>
                </c:pt>
                <c:pt idx="1">
                  <c:v>Goods &amp; Services Total</c:v>
                </c:pt>
                <c:pt idx="3">
                  <c:v>Reallocation for Clubs/Majors Total</c:v>
                </c:pt>
                <c:pt idx="4">
                  <c:v>SGC Expenses and travel </c:v>
                </c:pt>
                <c:pt idx="5">
                  <c:v>Wages Total</c:v>
                </c:pt>
              </c:strCache>
            </c:strRef>
          </c:cat>
          <c:val>
            <c:numRef>
              <c:f>'Summary Table for 2021-2022'!$G$5:$G$10</c:f>
              <c:numCache>
                <c:formatCode>"$"#,##0.00</c:formatCode>
                <c:ptCount val="6"/>
                <c:pt idx="0" formatCode="&quot;$&quot;#,##0">
                  <c:v>950</c:v>
                </c:pt>
                <c:pt idx="1">
                  <c:v>33100</c:v>
                </c:pt>
                <c:pt idx="3">
                  <c:v>10100</c:v>
                </c:pt>
                <c:pt idx="4">
                  <c:v>6650</c:v>
                </c:pt>
                <c:pt idx="5">
                  <c:v>21400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60-48CF-96B6-A83572C7D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</xdr:row>
      <xdr:rowOff>19050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l%20Seme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Semeste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X955"/>
  <sheetViews>
    <sheetView tabSelected="1" workbookViewId="0"/>
  </sheetViews>
  <sheetFormatPr defaultColWidth="14.42578125" defaultRowHeight="15.75" customHeight="1"/>
  <cols>
    <col min="1" max="1" width="25.85546875" customWidth="1"/>
    <col min="2" max="2" width="40.7109375" customWidth="1"/>
    <col min="3" max="3" width="56.7109375" customWidth="1"/>
    <col min="4" max="4" width="15.42578125" customWidth="1"/>
    <col min="6" max="6" width="32.140625" customWidth="1"/>
  </cols>
  <sheetData>
    <row r="1" spans="1:24">
      <c r="A1" s="34" t="s">
        <v>0</v>
      </c>
      <c r="B1" s="35"/>
      <c r="C1" s="35"/>
      <c r="D1" s="35"/>
      <c r="E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6" t="s">
        <v>1</v>
      </c>
      <c r="B2" s="6" t="s">
        <v>2</v>
      </c>
      <c r="C2" s="6" t="s">
        <v>3</v>
      </c>
      <c r="D2" s="7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8" t="s">
        <v>5</v>
      </c>
      <c r="B3" s="9" t="s">
        <v>6</v>
      </c>
      <c r="C3" s="9" t="s">
        <v>7</v>
      </c>
      <c r="D3" s="10">
        <v>400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28"/>
      <c r="B4" s="29"/>
      <c r="C4" s="9" t="s">
        <v>8</v>
      </c>
      <c r="D4" s="10">
        <f>350+200</f>
        <v>550</v>
      </c>
      <c r="E4" s="2"/>
      <c r="F4" s="2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12" t="s">
        <v>9</v>
      </c>
      <c r="B5" s="30"/>
      <c r="C5" s="30"/>
      <c r="D5" s="13">
        <f>D3+D4</f>
        <v>950</v>
      </c>
      <c r="E5" s="2"/>
      <c r="F5" s="2" t="s">
        <v>9</v>
      </c>
      <c r="G5" s="11">
        <f>D5</f>
        <v>950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8" t="s">
        <v>10</v>
      </c>
      <c r="B6" s="9" t="s">
        <v>11</v>
      </c>
      <c r="C6" s="9" t="s">
        <v>12</v>
      </c>
      <c r="D6" s="10">
        <v>700</v>
      </c>
      <c r="E6" s="2"/>
      <c r="F6" s="2" t="s">
        <v>13</v>
      </c>
      <c r="G6" s="4">
        <f>D24</f>
        <v>33100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28"/>
      <c r="B7" s="14"/>
      <c r="C7" s="31" t="s">
        <v>14</v>
      </c>
      <c r="D7" s="15">
        <v>600</v>
      </c>
      <c r="E7" s="2"/>
      <c r="F7" s="2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28"/>
      <c r="B8" s="16" t="s">
        <v>15</v>
      </c>
      <c r="C8" s="32"/>
      <c r="D8" s="17">
        <f>D6+D7</f>
        <v>1300</v>
      </c>
      <c r="E8" s="2"/>
      <c r="F8" s="2" t="s">
        <v>16</v>
      </c>
      <c r="G8" s="4">
        <f>D33</f>
        <v>10100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A9" s="28" t="s">
        <v>17</v>
      </c>
      <c r="B9" s="8" t="s">
        <v>18</v>
      </c>
      <c r="C9" s="8" t="s">
        <v>19</v>
      </c>
      <c r="D9" s="18">
        <v>500</v>
      </c>
      <c r="E9" s="2"/>
      <c r="F9" s="2" t="s">
        <v>20</v>
      </c>
      <c r="G9" s="4">
        <f>D42</f>
        <v>6650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28"/>
      <c r="B10" s="28"/>
      <c r="C10" s="8" t="s">
        <v>21</v>
      </c>
      <c r="D10" s="18">
        <v>700</v>
      </c>
      <c r="E10" s="2"/>
      <c r="F10" s="2" t="s">
        <v>22</v>
      </c>
      <c r="G10" s="4">
        <f>D45</f>
        <v>21400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28"/>
      <c r="B11" s="31" t="s">
        <v>23</v>
      </c>
      <c r="C11" s="14" t="s">
        <v>19</v>
      </c>
      <c r="D11" s="10">
        <v>300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8"/>
      <c r="B12" s="31"/>
      <c r="C12" s="14" t="s">
        <v>21</v>
      </c>
      <c r="D12" s="10">
        <v>1000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8"/>
      <c r="B13" s="31"/>
      <c r="C13" s="14" t="s">
        <v>24</v>
      </c>
      <c r="D13" s="10">
        <v>400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8"/>
      <c r="B14" s="16" t="s">
        <v>25</v>
      </c>
      <c r="C14" s="32"/>
      <c r="D14" s="17">
        <f>SUM(D9:D13)</f>
        <v>2900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28"/>
      <c r="B15" s="16" t="s">
        <v>26</v>
      </c>
      <c r="C15" s="32"/>
      <c r="D15" s="17">
        <v>800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8"/>
      <c r="B16" s="31" t="s">
        <v>27</v>
      </c>
      <c r="C16" s="14"/>
      <c r="D16" s="10">
        <v>16000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8"/>
      <c r="B17" s="16" t="s">
        <v>28</v>
      </c>
      <c r="C17" s="32"/>
      <c r="D17" s="17">
        <f>D16</f>
        <v>16000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19"/>
      <c r="B18" s="31"/>
      <c r="C18" s="14" t="s">
        <v>29</v>
      </c>
      <c r="D18" s="10">
        <v>600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19"/>
      <c r="B19" s="31"/>
      <c r="C19" s="19" t="s">
        <v>30</v>
      </c>
      <c r="D19" s="10">
        <v>500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8"/>
      <c r="B20" s="20" t="s">
        <v>31</v>
      </c>
      <c r="C20" s="9" t="s">
        <v>32</v>
      </c>
      <c r="D20" s="10">
        <v>8000</v>
      </c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19"/>
      <c r="B21" s="33" t="s">
        <v>33</v>
      </c>
      <c r="C21" s="14" t="s">
        <v>34</v>
      </c>
      <c r="D21" s="10">
        <v>2000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19"/>
      <c r="B22" s="31"/>
      <c r="C22" s="14" t="s">
        <v>35</v>
      </c>
      <c r="D22" s="10">
        <v>1000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19"/>
      <c r="B23" s="21" t="s">
        <v>36</v>
      </c>
      <c r="C23" s="32"/>
      <c r="D23" s="17">
        <f>SUM(D18:D22)</f>
        <v>12100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12" t="s">
        <v>13</v>
      </c>
      <c r="B24" s="30"/>
      <c r="C24" s="30"/>
      <c r="D24" s="13">
        <f>SUM(D8+D15+D17+D23+D14)</f>
        <v>33100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8"/>
      <c r="B25" s="9" t="s">
        <v>37</v>
      </c>
      <c r="C25" s="9"/>
      <c r="D25" s="10">
        <v>3000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8"/>
      <c r="B26" s="9" t="s">
        <v>38</v>
      </c>
      <c r="C26" s="9"/>
      <c r="D26" s="10">
        <v>1500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8"/>
      <c r="B27" s="9" t="s">
        <v>39</v>
      </c>
      <c r="C27" s="9"/>
      <c r="D27" s="10">
        <v>1500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8"/>
      <c r="B28" s="9" t="s">
        <v>40</v>
      </c>
      <c r="C28" s="9"/>
      <c r="D28" s="10">
        <v>300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8"/>
      <c r="B29" s="9" t="s">
        <v>41</v>
      </c>
      <c r="C29" s="9"/>
      <c r="D29" s="10">
        <v>300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8"/>
      <c r="B30" s="9" t="s">
        <v>42</v>
      </c>
      <c r="C30" s="9"/>
      <c r="D30" s="10">
        <v>1500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8"/>
      <c r="B31" s="9" t="s">
        <v>43</v>
      </c>
      <c r="C31" s="9"/>
      <c r="D31" s="10">
        <v>1500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8"/>
      <c r="B32" s="9" t="s">
        <v>44</v>
      </c>
      <c r="C32" s="9"/>
      <c r="D32" s="10">
        <v>500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12" t="s">
        <v>45</v>
      </c>
      <c r="B33" s="30"/>
      <c r="C33" s="30"/>
      <c r="D33" s="13">
        <f>SUM(D25:D32)</f>
        <v>10100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2" t="s">
        <v>46</v>
      </c>
      <c r="B34" s="19"/>
      <c r="C34" s="8" t="s">
        <v>47</v>
      </c>
      <c r="D34" s="18">
        <v>1500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8"/>
      <c r="B35" s="28"/>
      <c r="C35" s="8" t="s">
        <v>48</v>
      </c>
      <c r="D35" s="18">
        <f>1500</f>
        <v>1500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8"/>
      <c r="B36" s="28"/>
      <c r="C36" s="9" t="s">
        <v>49</v>
      </c>
      <c r="D36" s="10">
        <v>2000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8"/>
      <c r="B37" s="12" t="s">
        <v>50</v>
      </c>
      <c r="C37" s="30"/>
      <c r="D37" s="13">
        <f>SUM(D34:D36)</f>
        <v>5000</v>
      </c>
      <c r="E37" s="2"/>
      <c r="F37" s="2" t="s">
        <v>51</v>
      </c>
      <c r="G37" s="2" t="s">
        <v>52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8"/>
      <c r="B38" s="22" t="s">
        <v>53</v>
      </c>
      <c r="C38" s="22" t="s">
        <v>54</v>
      </c>
      <c r="D38" s="18">
        <v>1500</v>
      </c>
      <c r="E38" s="2" t="s">
        <v>55</v>
      </c>
      <c r="F38" s="2">
        <v>3520</v>
      </c>
      <c r="G38" s="2">
        <v>2560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8"/>
      <c r="B39" s="12" t="s">
        <v>50</v>
      </c>
      <c r="C39" s="30"/>
      <c r="D39" s="13">
        <f>D38</f>
        <v>1500</v>
      </c>
      <c r="E39" s="2" t="s">
        <v>56</v>
      </c>
      <c r="F39" s="2">
        <v>2640</v>
      </c>
      <c r="G39" s="2">
        <v>1920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8"/>
      <c r="B40" s="22" t="s">
        <v>57</v>
      </c>
      <c r="C40" s="22" t="s">
        <v>58</v>
      </c>
      <c r="D40" s="18">
        <v>150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8"/>
      <c r="B41" s="12" t="s">
        <v>57</v>
      </c>
      <c r="C41" s="30"/>
      <c r="D41" s="13">
        <f>D40</f>
        <v>150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12" t="s">
        <v>59</v>
      </c>
      <c r="B42" s="30"/>
      <c r="C42" s="30"/>
      <c r="D42" s="13">
        <f>SUM(D37+D39+D40)</f>
        <v>6650</v>
      </c>
      <c r="E42" s="2" t="s">
        <v>60</v>
      </c>
      <c r="F42" s="2">
        <v>1155</v>
      </c>
      <c r="G42" s="2">
        <v>840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2" t="s">
        <v>61</v>
      </c>
      <c r="B43" s="22" t="s">
        <v>17</v>
      </c>
      <c r="C43" s="22" t="s">
        <v>62</v>
      </c>
      <c r="D43" s="18">
        <f>F46+G46+20</f>
        <v>1100</v>
      </c>
      <c r="E43" s="2" t="s">
        <v>63</v>
      </c>
      <c r="F43" s="2">
        <v>4200</v>
      </c>
      <c r="G43" s="2">
        <v>3360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8"/>
      <c r="B44" s="9" t="s">
        <v>64</v>
      </c>
      <c r="C44" s="9" t="s">
        <v>62</v>
      </c>
      <c r="D44" s="10">
        <f>F44+G44+105</f>
        <v>20300</v>
      </c>
      <c r="E44" s="2"/>
      <c r="F44" s="2">
        <f t="shared" ref="F44:G44" si="0">F38+F39+F42+F43</f>
        <v>11515</v>
      </c>
      <c r="G44" s="2">
        <f t="shared" si="0"/>
        <v>8680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30" t="s">
        <v>22</v>
      </c>
      <c r="B45" s="16"/>
      <c r="C45" s="32"/>
      <c r="D45" s="17">
        <f>D44+D43</f>
        <v>21400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16"/>
      <c r="B46" s="32"/>
      <c r="C46" s="32"/>
      <c r="D46" s="17"/>
      <c r="E46" s="2" t="s">
        <v>65</v>
      </c>
      <c r="F46" s="2">
        <f>1200/2</f>
        <v>600</v>
      </c>
      <c r="G46" s="2">
        <f>960/2</f>
        <v>480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3" t="s">
        <v>66</v>
      </c>
      <c r="B47" s="30"/>
      <c r="C47" s="30"/>
      <c r="D47" s="24">
        <f>SUM(D45+D46+D42+D33+D24+D5)</f>
        <v>72200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</sheetData>
  <mergeCells count="1">
    <mergeCell ref="A1:D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E23"/>
  <sheetViews>
    <sheetView workbookViewId="0"/>
  </sheetViews>
  <sheetFormatPr defaultColWidth="14.42578125" defaultRowHeight="15.75" customHeight="1"/>
  <cols>
    <col min="1" max="1" width="18.85546875" customWidth="1"/>
  </cols>
  <sheetData>
    <row r="1" spans="1:5">
      <c r="A1" s="3" t="s">
        <v>67</v>
      </c>
      <c r="B1" s="3" t="s">
        <v>2</v>
      </c>
      <c r="C1" s="3"/>
    </row>
    <row r="2" spans="1:5">
      <c r="A2" s="2" t="s">
        <v>61</v>
      </c>
      <c r="B2" s="2" t="s">
        <v>68</v>
      </c>
    </row>
    <row r="3" spans="1:5">
      <c r="A3" s="2" t="s">
        <v>10</v>
      </c>
      <c r="B3" s="2" t="s">
        <v>11</v>
      </c>
      <c r="C3" s="2"/>
      <c r="D3" s="2"/>
      <c r="E3" s="2"/>
    </row>
    <row r="4" spans="1:5">
      <c r="A4" s="2" t="s">
        <v>69</v>
      </c>
      <c r="B4" s="2" t="s">
        <v>70</v>
      </c>
    </row>
    <row r="5" spans="1:5">
      <c r="A5" s="2"/>
      <c r="B5" s="25" t="s">
        <v>71</v>
      </c>
      <c r="C5" s="2"/>
    </row>
    <row r="6" spans="1:5">
      <c r="A6" s="2"/>
      <c r="B6" s="26" t="s">
        <v>29</v>
      </c>
      <c r="C6" s="2"/>
    </row>
    <row r="7" spans="1:5">
      <c r="A7" s="2"/>
      <c r="B7" s="26" t="s">
        <v>72</v>
      </c>
      <c r="C7" s="2"/>
    </row>
    <row r="8" spans="1:5">
      <c r="A8" s="2"/>
      <c r="B8" s="26" t="s">
        <v>73</v>
      </c>
      <c r="C8" s="2"/>
    </row>
    <row r="9" spans="1:5">
      <c r="A9" s="2"/>
      <c r="B9" s="26" t="s">
        <v>34</v>
      </c>
      <c r="C9" s="2"/>
    </row>
    <row r="10" spans="1:5">
      <c r="A10" s="2"/>
      <c r="B10" s="25" t="s">
        <v>74</v>
      </c>
      <c r="C10" s="2"/>
    </row>
    <row r="11" spans="1:5">
      <c r="A11" s="2" t="s">
        <v>75</v>
      </c>
      <c r="B11" s="2" t="s">
        <v>6</v>
      </c>
      <c r="C11" s="2"/>
    </row>
    <row r="12" spans="1:5">
      <c r="A12" s="2"/>
      <c r="B12" s="2" t="s">
        <v>76</v>
      </c>
      <c r="C12" s="2"/>
    </row>
    <row r="13" spans="1:5">
      <c r="A13" s="2" t="s">
        <v>77</v>
      </c>
      <c r="B13" s="2" t="s">
        <v>78</v>
      </c>
      <c r="C13" s="2"/>
    </row>
    <row r="14" spans="1:5">
      <c r="B14" s="2" t="s">
        <v>79</v>
      </c>
    </row>
    <row r="15" spans="1:5">
      <c r="A15" s="2" t="s">
        <v>5</v>
      </c>
      <c r="B15" s="2" t="s">
        <v>80</v>
      </c>
    </row>
    <row r="16" spans="1:5">
      <c r="A16" s="2" t="s">
        <v>81</v>
      </c>
    </row>
    <row r="17" spans="2:2">
      <c r="B17" s="27" t="s">
        <v>43</v>
      </c>
    </row>
    <row r="18" spans="2:2">
      <c r="B18" s="2" t="s">
        <v>82</v>
      </c>
    </row>
    <row r="19" spans="2:2">
      <c r="B19" s="2" t="s">
        <v>83</v>
      </c>
    </row>
    <row r="20" spans="2:2">
      <c r="B20" s="2" t="s">
        <v>84</v>
      </c>
    </row>
    <row r="21" spans="2:2">
      <c r="B21" s="2" t="s">
        <v>41</v>
      </c>
    </row>
    <row r="22" spans="2:2">
      <c r="B22" s="2" t="s">
        <v>40</v>
      </c>
    </row>
    <row r="23" spans="2:2">
      <c r="B23" s="2" t="s">
        <v>85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C532EC5FCEA4FB2BBE2FEB2C5058F" ma:contentTypeVersion="12" ma:contentTypeDescription="Create a new document." ma:contentTypeScope="" ma:versionID="53b405b5434fbae225da9e1552da0a99">
  <xsd:schema xmlns:xsd="http://www.w3.org/2001/XMLSchema" xmlns:xs="http://www.w3.org/2001/XMLSchema" xmlns:p="http://schemas.microsoft.com/office/2006/metadata/properties" xmlns:ns2="59def72c-4b9f-41e4-8bab-51347c235336" xmlns:ns3="e2a4c893-1c17-4b06-9f6a-b8d898e83fb8" targetNamespace="http://schemas.microsoft.com/office/2006/metadata/properties" ma:root="true" ma:fieldsID="1fd4707c121cddeb0fe222337aed1bd1" ns2:_="" ns3:_="">
    <xsd:import namespace="59def72c-4b9f-41e4-8bab-51347c235336"/>
    <xsd:import namespace="e2a4c893-1c17-4b06-9f6a-b8d898e83f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ef72c-4b9f-41e4-8bab-51347c2353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c893-1c17-4b06-9f6a-b8d898e83fb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FEB48-C15A-4CA3-A443-2CE5C90AC9B9}"/>
</file>

<file path=customXml/itemProps2.xml><?xml version="1.0" encoding="utf-8"?>
<ds:datastoreItem xmlns:ds="http://schemas.openxmlformats.org/officeDocument/2006/customXml" ds:itemID="{8AAFA2B5-3D93-4736-A204-5E26E08FD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Aguilera, Elisha James</cp:lastModifiedBy>
  <cp:revision/>
  <dcterms:created xsi:type="dcterms:W3CDTF">2021-10-14T18:41:28Z</dcterms:created>
  <dcterms:modified xsi:type="dcterms:W3CDTF">2021-10-19T00:08:25Z</dcterms:modified>
  <cp:category/>
  <cp:contentStatus/>
</cp:coreProperties>
</file>