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.sharepoint.com/teams/extension.ruckelshaus/Shared Documents/General/Ruckelshaus Center/Projects (Current)/Criminal Sentencing/2022/Grid Subgroup/7.26.22/"/>
    </mc:Choice>
  </mc:AlternateContent>
  <xr:revisionPtr revIDLastSave="2" documentId="8_{5E79BC20-3799-43F0-8F1E-BF556FAB867D}" xr6:coauthVersionLast="47" xr6:coauthVersionMax="47" xr10:uidLastSave="{B45FDB9B-0916-4E2A-9CE3-67AA2A900816}"/>
  <bookViews>
    <workbookView xWindow="28680" yWindow="-120" windowWidth="38640" windowHeight="21240" tabRatio="936" activeTab="1" xr2:uid="{1FDBE51A-B9C1-41E9-A98B-94BC0332F4EF}"/>
    <workbookView xWindow="-110" yWindow="-110" windowWidth="19420" windowHeight="11620" activeTab="3" xr2:uid="{36D948CA-2082-4D8C-892E-84394A62C156}"/>
  </bookViews>
  <sheets>
    <sheet name="SQUO grid" sheetId="2" r:id="rId1"/>
    <sheet name="Compiled grid proposal" sheetId="19" r:id="rId2"/>
    <sheet name="Sent diff by cell N SV test" sheetId="20" r:id="rId3"/>
    <sheet name="Offense list diff N and %" sheetId="21" r:id="rId4"/>
  </sheets>
  <definedNames>
    <definedName name="_xlnm.Print_Area" localSheetId="1">'Compiled grid proposal'!$C$3:$W$23</definedName>
    <definedName name="_xlnm.Print_Area" localSheetId="2">'Sent diff by cell N SV test'!$B$3:$V$25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21" l="1"/>
  <c r="AF6" i="21"/>
  <c r="AG6" i="21"/>
  <c r="AH6" i="21"/>
  <c r="AI6" i="21"/>
  <c r="AJ6" i="21"/>
  <c r="AK6" i="21"/>
  <c r="AL6" i="21"/>
  <c r="AM6" i="21"/>
  <c r="AN6" i="21"/>
  <c r="AO6" i="21"/>
  <c r="AP6" i="21"/>
  <c r="AQ6" i="21"/>
  <c r="AR6" i="21"/>
  <c r="AS6" i="21"/>
  <c r="AT6" i="21"/>
  <c r="AU6" i="21"/>
  <c r="AV6" i="21"/>
  <c r="AW6" i="21"/>
  <c r="AX6" i="21"/>
  <c r="AY6" i="21"/>
  <c r="AF7" i="21"/>
  <c r="BA7" i="21" s="1"/>
  <c r="AG7" i="21"/>
  <c r="AH7" i="21"/>
  <c r="AI7" i="21"/>
  <c r="AJ7" i="21"/>
  <c r="AK7" i="21"/>
  <c r="AL7" i="21"/>
  <c r="AM7" i="21"/>
  <c r="AN7" i="21"/>
  <c r="AO7" i="21"/>
  <c r="AP7" i="21"/>
  <c r="AQ7" i="21"/>
  <c r="AR7" i="21"/>
  <c r="AS7" i="21"/>
  <c r="AT7" i="21"/>
  <c r="AU7" i="21"/>
  <c r="AV7" i="21"/>
  <c r="AW7" i="21"/>
  <c r="AX7" i="21"/>
  <c r="AY7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R12" i="21"/>
  <c r="AS12" i="21"/>
  <c r="AT12" i="21"/>
  <c r="AU12" i="21"/>
  <c r="AV12" i="21"/>
  <c r="AW12" i="21"/>
  <c r="AX12" i="21"/>
  <c r="AY12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AS14" i="21"/>
  <c r="AT14" i="21"/>
  <c r="AU14" i="21"/>
  <c r="AV14" i="21"/>
  <c r="AW14" i="21"/>
  <c r="AX14" i="21"/>
  <c r="AY14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R18" i="21"/>
  <c r="AS18" i="21"/>
  <c r="AT18" i="21"/>
  <c r="AU18" i="21"/>
  <c r="AV18" i="21"/>
  <c r="AW18" i="21"/>
  <c r="AX18" i="21"/>
  <c r="AY18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AT5" i="21"/>
  <c r="AU5" i="21"/>
  <c r="AV5" i="21"/>
  <c r="AW5" i="21"/>
  <c r="AX5" i="21"/>
  <c r="AY5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AS13" i="21"/>
  <c r="AT13" i="21"/>
  <c r="AU13" i="21"/>
  <c r="AV13" i="21"/>
  <c r="AW13" i="21"/>
  <c r="AX13" i="21"/>
  <c r="AY13" i="21"/>
  <c r="AF15" i="21"/>
  <c r="AG15" i="21"/>
  <c r="AH15" i="21"/>
  <c r="AI15" i="21"/>
  <c r="AJ15" i="21"/>
  <c r="AK15" i="21"/>
  <c r="AL15" i="21"/>
  <c r="AM15" i="21"/>
  <c r="AN15" i="21"/>
  <c r="AO15" i="21"/>
  <c r="AP15" i="21"/>
  <c r="AQ15" i="21"/>
  <c r="AR15" i="21"/>
  <c r="AS15" i="21"/>
  <c r="AT15" i="21"/>
  <c r="AU15" i="21"/>
  <c r="AV15" i="21"/>
  <c r="AW15" i="21"/>
  <c r="AX15" i="21"/>
  <c r="AY15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AS16" i="21"/>
  <c r="AT16" i="21"/>
  <c r="AU16" i="21"/>
  <c r="AV16" i="21"/>
  <c r="AW16" i="21"/>
  <c r="AX16" i="21"/>
  <c r="AY16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R20" i="21"/>
  <c r="AS20" i="21"/>
  <c r="AT20" i="21"/>
  <c r="AU20" i="21"/>
  <c r="AV20" i="21"/>
  <c r="AW20" i="21"/>
  <c r="AX20" i="21"/>
  <c r="AY20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F22" i="21"/>
  <c r="AG22" i="21"/>
  <c r="AH22" i="21"/>
  <c r="AI22" i="21"/>
  <c r="AJ22" i="21"/>
  <c r="AK22" i="21"/>
  <c r="AL22" i="21"/>
  <c r="AM22" i="21"/>
  <c r="AN22" i="21"/>
  <c r="AO22" i="21"/>
  <c r="AP22" i="21"/>
  <c r="AQ22" i="21"/>
  <c r="AR22" i="21"/>
  <c r="AS22" i="21"/>
  <c r="AT22" i="21"/>
  <c r="AU22" i="21"/>
  <c r="AV22" i="21"/>
  <c r="AW22" i="21"/>
  <c r="AX22" i="21"/>
  <c r="AY22" i="21"/>
  <c r="AF23" i="21"/>
  <c r="AG23" i="21"/>
  <c r="AH23" i="21"/>
  <c r="BC23" i="21" s="1"/>
  <c r="AI23" i="21"/>
  <c r="AJ23" i="21"/>
  <c r="AK23" i="21"/>
  <c r="AL23" i="21"/>
  <c r="AM23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F26" i="21"/>
  <c r="AG26" i="21"/>
  <c r="AH26" i="21"/>
  <c r="AI26" i="21"/>
  <c r="AJ26" i="21"/>
  <c r="AK26" i="21"/>
  <c r="AL26" i="21"/>
  <c r="AM26" i="21"/>
  <c r="AN26" i="21"/>
  <c r="AO26" i="21"/>
  <c r="AP26" i="21"/>
  <c r="AQ26" i="21"/>
  <c r="AR26" i="21"/>
  <c r="AS26" i="21"/>
  <c r="AT26" i="21"/>
  <c r="AU26" i="21"/>
  <c r="AV26" i="21"/>
  <c r="AW26" i="21"/>
  <c r="AX26" i="21"/>
  <c r="AY26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X30" i="21"/>
  <c r="AY30" i="21"/>
  <c r="AX31" i="21"/>
  <c r="AY31" i="21"/>
  <c r="AX32" i="21"/>
  <c r="AY32" i="21"/>
  <c r="AX34" i="21"/>
  <c r="AY34" i="21"/>
  <c r="AX39" i="21"/>
  <c r="AY39" i="21"/>
  <c r="AX40" i="21"/>
  <c r="AY40" i="21"/>
  <c r="AX41" i="21"/>
  <c r="AY41" i="21"/>
  <c r="AX43" i="21"/>
  <c r="AY43" i="21"/>
  <c r="AX46" i="21"/>
  <c r="AY46" i="21"/>
  <c r="AX47" i="21"/>
  <c r="AY47" i="21"/>
  <c r="AX48" i="21"/>
  <c r="AY48" i="21"/>
  <c r="AX53" i="21"/>
  <c r="AY53" i="21"/>
  <c r="AX65" i="21"/>
  <c r="AY65" i="21"/>
  <c r="AF77" i="21"/>
  <c r="AG77" i="21"/>
  <c r="AH77" i="21"/>
  <c r="AI77" i="21"/>
  <c r="AJ77" i="21"/>
  <c r="AK77" i="21"/>
  <c r="AL77" i="21"/>
  <c r="AM77" i="21"/>
  <c r="AN77" i="21"/>
  <c r="AO77" i="21"/>
  <c r="AP77" i="21"/>
  <c r="AQ77" i="21"/>
  <c r="AR77" i="21"/>
  <c r="AS77" i="21"/>
  <c r="AT77" i="21"/>
  <c r="AU77" i="21"/>
  <c r="AV77" i="21"/>
  <c r="AW77" i="21"/>
  <c r="AX77" i="21"/>
  <c r="AY77" i="21"/>
  <c r="AF81" i="21"/>
  <c r="AG81" i="21"/>
  <c r="AH81" i="21"/>
  <c r="AI81" i="21"/>
  <c r="AJ81" i="21"/>
  <c r="AK81" i="21"/>
  <c r="AL81" i="21"/>
  <c r="AM81" i="21"/>
  <c r="AN81" i="21"/>
  <c r="AO81" i="21"/>
  <c r="AP81" i="21"/>
  <c r="AQ81" i="21"/>
  <c r="AR81" i="21"/>
  <c r="AS81" i="21"/>
  <c r="AT81" i="21"/>
  <c r="AU81" i="21"/>
  <c r="AV81" i="21"/>
  <c r="AW81" i="21"/>
  <c r="AX81" i="21"/>
  <c r="AY81" i="21"/>
  <c r="AF84" i="21"/>
  <c r="AG84" i="21"/>
  <c r="AH84" i="21"/>
  <c r="AI84" i="21"/>
  <c r="AJ84" i="21"/>
  <c r="AK84" i="21"/>
  <c r="AL84" i="21"/>
  <c r="AM84" i="21"/>
  <c r="AN84" i="21"/>
  <c r="AO84" i="21"/>
  <c r="AP84" i="21"/>
  <c r="AQ84" i="21"/>
  <c r="AR84" i="21"/>
  <c r="AS84" i="21"/>
  <c r="AT84" i="21"/>
  <c r="AU84" i="21"/>
  <c r="AV84" i="21"/>
  <c r="AW84" i="21"/>
  <c r="AX84" i="21"/>
  <c r="AY84" i="21"/>
  <c r="AF107" i="21"/>
  <c r="AG107" i="21"/>
  <c r="AH107" i="21"/>
  <c r="AI107" i="21"/>
  <c r="AJ107" i="21"/>
  <c r="AK107" i="21"/>
  <c r="AL107" i="21"/>
  <c r="AM107" i="21"/>
  <c r="AN107" i="21"/>
  <c r="AO107" i="21"/>
  <c r="AP107" i="21"/>
  <c r="AQ107" i="21"/>
  <c r="AR107" i="21"/>
  <c r="AS107" i="21"/>
  <c r="AT107" i="21"/>
  <c r="AU107" i="21"/>
  <c r="AV107" i="21"/>
  <c r="AW107" i="21"/>
  <c r="AX107" i="21"/>
  <c r="AY107" i="21"/>
  <c r="AF108" i="21"/>
  <c r="AG108" i="21"/>
  <c r="AH108" i="21"/>
  <c r="AI108" i="21"/>
  <c r="AJ108" i="21"/>
  <c r="AK108" i="21"/>
  <c r="AL108" i="21"/>
  <c r="AM108" i="21"/>
  <c r="AN108" i="21"/>
  <c r="AO108" i="21"/>
  <c r="AP108" i="21"/>
  <c r="AQ108" i="21"/>
  <c r="AR108" i="21"/>
  <c r="AS108" i="21"/>
  <c r="AT108" i="21"/>
  <c r="AU108" i="21"/>
  <c r="AV108" i="21"/>
  <c r="AW108" i="21"/>
  <c r="AX108" i="21"/>
  <c r="AY108" i="21"/>
  <c r="AF109" i="21"/>
  <c r="AG109" i="21"/>
  <c r="AH109" i="21"/>
  <c r="AI109" i="21"/>
  <c r="AJ109" i="21"/>
  <c r="AK109" i="21"/>
  <c r="AL109" i="21"/>
  <c r="AM109" i="21"/>
  <c r="AN109" i="21"/>
  <c r="AO109" i="21"/>
  <c r="AP109" i="21"/>
  <c r="AQ109" i="21"/>
  <c r="AR109" i="21"/>
  <c r="AS109" i="21"/>
  <c r="AT109" i="21"/>
  <c r="AU109" i="21"/>
  <c r="AV109" i="21"/>
  <c r="AW109" i="21"/>
  <c r="AX109" i="21"/>
  <c r="AY109" i="21"/>
  <c r="AF120" i="21"/>
  <c r="AG120" i="21"/>
  <c r="AH120" i="21"/>
  <c r="AI120" i="21"/>
  <c r="AJ120" i="21"/>
  <c r="AK120" i="21"/>
  <c r="AL120" i="21"/>
  <c r="AM120" i="21"/>
  <c r="AN120" i="21"/>
  <c r="AO120" i="21"/>
  <c r="AP120" i="21"/>
  <c r="AQ120" i="21"/>
  <c r="AR120" i="21"/>
  <c r="AS120" i="21"/>
  <c r="AT120" i="21"/>
  <c r="AU120" i="21"/>
  <c r="AV120" i="21"/>
  <c r="AW120" i="21"/>
  <c r="AX120" i="21"/>
  <c r="AY120" i="21"/>
  <c r="AF130" i="21"/>
  <c r="AG130" i="21"/>
  <c r="AH130" i="21"/>
  <c r="AI130" i="21"/>
  <c r="AJ130" i="21"/>
  <c r="AK130" i="21"/>
  <c r="AL130" i="21"/>
  <c r="AM130" i="21"/>
  <c r="AN130" i="21"/>
  <c r="AO130" i="21"/>
  <c r="AP130" i="21"/>
  <c r="AQ130" i="21"/>
  <c r="AR130" i="21"/>
  <c r="AS130" i="21"/>
  <c r="AT130" i="21"/>
  <c r="AU130" i="21"/>
  <c r="AV130" i="21"/>
  <c r="AW130" i="21"/>
  <c r="AX130" i="21"/>
  <c r="AY130" i="21"/>
  <c r="AX35" i="21"/>
  <c r="AY35" i="21"/>
  <c r="AX17" i="21"/>
  <c r="AY17" i="21"/>
  <c r="AX28" i="21"/>
  <c r="AY28" i="21"/>
  <c r="AX29" i="21"/>
  <c r="AY29" i="21"/>
  <c r="AX33" i="21"/>
  <c r="AY33" i="21"/>
  <c r="AX36" i="21"/>
  <c r="AY36" i="21"/>
  <c r="AX37" i="21"/>
  <c r="AY37" i="21"/>
  <c r="AX38" i="21"/>
  <c r="AY38" i="21"/>
  <c r="AX42" i="21"/>
  <c r="AY42" i="21"/>
  <c r="AX44" i="21"/>
  <c r="AY44" i="21"/>
  <c r="AF45" i="21"/>
  <c r="AG45" i="21"/>
  <c r="AH45" i="21"/>
  <c r="AI45" i="21"/>
  <c r="AJ45" i="21"/>
  <c r="AK45" i="21"/>
  <c r="AL45" i="21"/>
  <c r="AM45" i="21"/>
  <c r="AN45" i="21"/>
  <c r="AO45" i="21"/>
  <c r="AP45" i="21"/>
  <c r="AQ45" i="21"/>
  <c r="AR45" i="21"/>
  <c r="AS45" i="21"/>
  <c r="AT45" i="21"/>
  <c r="AU45" i="21"/>
  <c r="AV45" i="21"/>
  <c r="AW45" i="21"/>
  <c r="AX45" i="21"/>
  <c r="AY45" i="21"/>
  <c r="AX49" i="21"/>
  <c r="AY49" i="21"/>
  <c r="AX50" i="21"/>
  <c r="AY50" i="21"/>
  <c r="AX51" i="21"/>
  <c r="AY51" i="21"/>
  <c r="AX52" i="21"/>
  <c r="AY52" i="21"/>
  <c r="AX54" i="21"/>
  <c r="AY54" i="21"/>
  <c r="AX55" i="21"/>
  <c r="AY55" i="21"/>
  <c r="AX56" i="21"/>
  <c r="AY56" i="21"/>
  <c r="AX57" i="21"/>
  <c r="AY57" i="21"/>
  <c r="AX58" i="21"/>
  <c r="AY58" i="21"/>
  <c r="AX59" i="21"/>
  <c r="AY59" i="21"/>
  <c r="AX60" i="21"/>
  <c r="AY60" i="21"/>
  <c r="AF61" i="21"/>
  <c r="AG61" i="21"/>
  <c r="AH61" i="21"/>
  <c r="AI61" i="21"/>
  <c r="AJ61" i="21"/>
  <c r="AK61" i="21"/>
  <c r="AL61" i="21"/>
  <c r="AM61" i="21"/>
  <c r="AN61" i="21"/>
  <c r="AO61" i="21"/>
  <c r="AP61" i="21"/>
  <c r="AQ61" i="21"/>
  <c r="AR61" i="21"/>
  <c r="AS61" i="21"/>
  <c r="AT61" i="21"/>
  <c r="AU61" i="21"/>
  <c r="AV61" i="21"/>
  <c r="AW61" i="21"/>
  <c r="AX61" i="21"/>
  <c r="AY61" i="21"/>
  <c r="AF62" i="21"/>
  <c r="AG62" i="21"/>
  <c r="AH62" i="21"/>
  <c r="AI62" i="21"/>
  <c r="AJ62" i="21"/>
  <c r="AK62" i="21"/>
  <c r="AL62" i="21"/>
  <c r="AM62" i="21"/>
  <c r="AN62" i="21"/>
  <c r="AO62" i="21"/>
  <c r="AP62" i="21"/>
  <c r="AQ62" i="21"/>
  <c r="AR62" i="21"/>
  <c r="AS62" i="21"/>
  <c r="AT62" i="21"/>
  <c r="AU62" i="21"/>
  <c r="AV62" i="21"/>
  <c r="AW62" i="21"/>
  <c r="AX62" i="21"/>
  <c r="AY62" i="21"/>
  <c r="AF63" i="21"/>
  <c r="AG63" i="21"/>
  <c r="AH63" i="21"/>
  <c r="AI63" i="21"/>
  <c r="AJ63" i="21"/>
  <c r="AK63" i="21"/>
  <c r="AL63" i="21"/>
  <c r="AM63" i="21"/>
  <c r="AN63" i="21"/>
  <c r="AO63" i="21"/>
  <c r="AP63" i="21"/>
  <c r="AQ63" i="21"/>
  <c r="AR63" i="21"/>
  <c r="AS63" i="21"/>
  <c r="AT63" i="21"/>
  <c r="AU63" i="21"/>
  <c r="AV63" i="21"/>
  <c r="AW63" i="21"/>
  <c r="AX63" i="21"/>
  <c r="AY63" i="21"/>
  <c r="AF64" i="21"/>
  <c r="AG64" i="21"/>
  <c r="AH64" i="21"/>
  <c r="AI64" i="21"/>
  <c r="AJ64" i="21"/>
  <c r="AK64" i="21"/>
  <c r="AL64" i="21"/>
  <c r="AM64" i="21"/>
  <c r="AN64" i="21"/>
  <c r="AO64" i="21"/>
  <c r="AP64" i="21"/>
  <c r="AQ64" i="21"/>
  <c r="AR64" i="21"/>
  <c r="AS64" i="21"/>
  <c r="AT64" i="21"/>
  <c r="AU64" i="21"/>
  <c r="AV64" i="21"/>
  <c r="AW64" i="21"/>
  <c r="AX64" i="21"/>
  <c r="AY64" i="21"/>
  <c r="AX66" i="21"/>
  <c r="AY66" i="21"/>
  <c r="AX67" i="21"/>
  <c r="AY67" i="21"/>
  <c r="AX68" i="21"/>
  <c r="AY68" i="21"/>
  <c r="AX69" i="21"/>
  <c r="AY69" i="21"/>
  <c r="AX70" i="21"/>
  <c r="AY70" i="21"/>
  <c r="AX71" i="21"/>
  <c r="AY71" i="21"/>
  <c r="AX72" i="21"/>
  <c r="AY72" i="21"/>
  <c r="AX73" i="21"/>
  <c r="AY73" i="21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AF75" i="21"/>
  <c r="AG75" i="21"/>
  <c r="AH75" i="21"/>
  <c r="AI75" i="21"/>
  <c r="AJ75" i="21"/>
  <c r="AK75" i="21"/>
  <c r="AL75" i="21"/>
  <c r="AM75" i="21"/>
  <c r="AN75" i="21"/>
  <c r="AO75" i="21"/>
  <c r="AP75" i="21"/>
  <c r="AQ75" i="21"/>
  <c r="AR75" i="21"/>
  <c r="AS75" i="21"/>
  <c r="AT75" i="21"/>
  <c r="AU75" i="21"/>
  <c r="AV75" i="21"/>
  <c r="AW75" i="21"/>
  <c r="AX75" i="21"/>
  <c r="AY75" i="21"/>
  <c r="AF76" i="21"/>
  <c r="AG76" i="21"/>
  <c r="AH76" i="21"/>
  <c r="AI76" i="21"/>
  <c r="AJ76" i="21"/>
  <c r="AK76" i="21"/>
  <c r="AL76" i="21"/>
  <c r="AM76" i="21"/>
  <c r="AN76" i="21"/>
  <c r="AO76" i="21"/>
  <c r="AP76" i="21"/>
  <c r="AQ76" i="21"/>
  <c r="AR76" i="21"/>
  <c r="AS76" i="21"/>
  <c r="AT76" i="21"/>
  <c r="AU76" i="21"/>
  <c r="AV76" i="21"/>
  <c r="AW76" i="21"/>
  <c r="AX76" i="21"/>
  <c r="AY76" i="21"/>
  <c r="AF78" i="21"/>
  <c r="AG78" i="21"/>
  <c r="AH78" i="21"/>
  <c r="AI78" i="21"/>
  <c r="AJ78" i="21"/>
  <c r="AK78" i="21"/>
  <c r="AL78" i="21"/>
  <c r="AM78" i="21"/>
  <c r="AN78" i="21"/>
  <c r="AO78" i="21"/>
  <c r="AP78" i="21"/>
  <c r="AQ78" i="21"/>
  <c r="AR78" i="21"/>
  <c r="AS78" i="21"/>
  <c r="AT78" i="21"/>
  <c r="AU78" i="21"/>
  <c r="AV78" i="21"/>
  <c r="AW78" i="21"/>
  <c r="AX78" i="21"/>
  <c r="AY78" i="21"/>
  <c r="AF79" i="21"/>
  <c r="AG79" i="21"/>
  <c r="AH79" i="21"/>
  <c r="AI79" i="21"/>
  <c r="AJ79" i="21"/>
  <c r="AK79" i="21"/>
  <c r="AL79" i="21"/>
  <c r="AM79" i="21"/>
  <c r="AN79" i="21"/>
  <c r="AO79" i="21"/>
  <c r="AP79" i="21"/>
  <c r="AQ79" i="21"/>
  <c r="AR79" i="21"/>
  <c r="AS79" i="21"/>
  <c r="AT79" i="21"/>
  <c r="AU79" i="21"/>
  <c r="AV79" i="21"/>
  <c r="AW79" i="21"/>
  <c r="AX79" i="21"/>
  <c r="AY79" i="21"/>
  <c r="AF80" i="21"/>
  <c r="AG80" i="21"/>
  <c r="AH80" i="21"/>
  <c r="AI80" i="21"/>
  <c r="AJ80" i="21"/>
  <c r="AK80" i="21"/>
  <c r="AL80" i="21"/>
  <c r="AM80" i="21"/>
  <c r="AN80" i="21"/>
  <c r="AO80" i="21"/>
  <c r="AP80" i="21"/>
  <c r="AQ80" i="21"/>
  <c r="AR80" i="21"/>
  <c r="AS80" i="21"/>
  <c r="AT80" i="21"/>
  <c r="AU80" i="21"/>
  <c r="AV80" i="21"/>
  <c r="AW80" i="21"/>
  <c r="AX80" i="21"/>
  <c r="AY80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F83" i="21"/>
  <c r="AG83" i="21"/>
  <c r="AH83" i="21"/>
  <c r="AI83" i="21"/>
  <c r="AJ83" i="21"/>
  <c r="AK83" i="21"/>
  <c r="AL83" i="21"/>
  <c r="AM83" i="21"/>
  <c r="AN83" i="21"/>
  <c r="AO83" i="21"/>
  <c r="AP83" i="21"/>
  <c r="AQ83" i="21"/>
  <c r="AR83" i="21"/>
  <c r="AS83" i="21"/>
  <c r="AT83" i="21"/>
  <c r="AU83" i="21"/>
  <c r="AV83" i="21"/>
  <c r="AW83" i="21"/>
  <c r="AX83" i="21"/>
  <c r="AY83" i="21"/>
  <c r="AF85" i="21"/>
  <c r="AG85" i="21"/>
  <c r="AH85" i="21"/>
  <c r="AI85" i="21"/>
  <c r="AJ85" i="21"/>
  <c r="AK85" i="21"/>
  <c r="AL85" i="21"/>
  <c r="AM85" i="21"/>
  <c r="AN85" i="21"/>
  <c r="AO85" i="21"/>
  <c r="AP85" i="21"/>
  <c r="AQ85" i="21"/>
  <c r="AR85" i="21"/>
  <c r="AS85" i="21"/>
  <c r="AT85" i="21"/>
  <c r="AU85" i="21"/>
  <c r="AV85" i="21"/>
  <c r="AW85" i="21"/>
  <c r="AX85" i="21"/>
  <c r="AY85" i="21"/>
  <c r="AF86" i="21"/>
  <c r="AG86" i="21"/>
  <c r="AH86" i="21"/>
  <c r="AI86" i="21"/>
  <c r="AJ86" i="21"/>
  <c r="AK86" i="21"/>
  <c r="AL86" i="21"/>
  <c r="AM86" i="21"/>
  <c r="AN86" i="21"/>
  <c r="AO86" i="21"/>
  <c r="AP86" i="21"/>
  <c r="AQ86" i="21"/>
  <c r="AR86" i="21"/>
  <c r="AS86" i="21"/>
  <c r="AT86" i="21"/>
  <c r="AU86" i="21"/>
  <c r="AV86" i="21"/>
  <c r="AW86" i="21"/>
  <c r="AX86" i="21"/>
  <c r="AY86" i="21"/>
  <c r="AF87" i="21"/>
  <c r="AG87" i="21"/>
  <c r="AH87" i="21"/>
  <c r="AI87" i="21"/>
  <c r="AJ87" i="21"/>
  <c r="AK87" i="21"/>
  <c r="AL87" i="21"/>
  <c r="AM87" i="21"/>
  <c r="AN87" i="21"/>
  <c r="AO87" i="21"/>
  <c r="AP87" i="21"/>
  <c r="AQ87" i="21"/>
  <c r="AR87" i="21"/>
  <c r="AS87" i="21"/>
  <c r="AT87" i="21"/>
  <c r="AU87" i="21"/>
  <c r="AV87" i="21"/>
  <c r="AW87" i="21"/>
  <c r="AX87" i="21"/>
  <c r="AY87" i="21"/>
  <c r="AF88" i="21"/>
  <c r="AG88" i="21"/>
  <c r="AH88" i="21"/>
  <c r="AI88" i="21"/>
  <c r="AJ88" i="21"/>
  <c r="AK88" i="21"/>
  <c r="AL88" i="21"/>
  <c r="AM88" i="21"/>
  <c r="AN88" i="21"/>
  <c r="AO88" i="21"/>
  <c r="AP88" i="21"/>
  <c r="AQ88" i="21"/>
  <c r="AR88" i="21"/>
  <c r="AS88" i="21"/>
  <c r="AT88" i="21"/>
  <c r="AU88" i="21"/>
  <c r="AV88" i="21"/>
  <c r="AW88" i="21"/>
  <c r="AX88" i="21"/>
  <c r="AY88" i="21"/>
  <c r="AF89" i="21"/>
  <c r="AG89" i="21"/>
  <c r="AH89" i="21"/>
  <c r="AI89" i="21"/>
  <c r="AJ89" i="21"/>
  <c r="AK89" i="21"/>
  <c r="AL89" i="21"/>
  <c r="AM89" i="21"/>
  <c r="AN89" i="21"/>
  <c r="AO89" i="21"/>
  <c r="AP89" i="21"/>
  <c r="AQ89" i="21"/>
  <c r="AR89" i="21"/>
  <c r="AS89" i="21"/>
  <c r="AT89" i="21"/>
  <c r="AU89" i="21"/>
  <c r="AV89" i="21"/>
  <c r="AW89" i="21"/>
  <c r="AX89" i="21"/>
  <c r="AY89" i="21"/>
  <c r="AF90" i="21"/>
  <c r="AG90" i="21"/>
  <c r="AH90" i="21"/>
  <c r="AI90" i="21"/>
  <c r="AJ90" i="21"/>
  <c r="AK90" i="21"/>
  <c r="AL90" i="21"/>
  <c r="AM90" i="21"/>
  <c r="AN90" i="21"/>
  <c r="AO90" i="21"/>
  <c r="AP90" i="21"/>
  <c r="AQ90" i="21"/>
  <c r="AR90" i="21"/>
  <c r="AS90" i="21"/>
  <c r="AT90" i="21"/>
  <c r="AU90" i="21"/>
  <c r="AV90" i="21"/>
  <c r="AW90" i="21"/>
  <c r="AX90" i="21"/>
  <c r="AY90" i="21"/>
  <c r="AF91" i="21"/>
  <c r="AG91" i="21"/>
  <c r="AH91" i="21"/>
  <c r="AI91" i="21"/>
  <c r="AJ91" i="21"/>
  <c r="AK91" i="21"/>
  <c r="AL91" i="21"/>
  <c r="AM91" i="21"/>
  <c r="AN91" i="21"/>
  <c r="AO91" i="21"/>
  <c r="AP91" i="21"/>
  <c r="AQ91" i="21"/>
  <c r="AR91" i="21"/>
  <c r="AS91" i="21"/>
  <c r="AT91" i="21"/>
  <c r="AU91" i="21"/>
  <c r="AV91" i="21"/>
  <c r="AW91" i="21"/>
  <c r="AX91" i="21"/>
  <c r="AY91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F93" i="21"/>
  <c r="AG93" i="21"/>
  <c r="AH93" i="21"/>
  <c r="AI93" i="21"/>
  <c r="AJ93" i="21"/>
  <c r="AK93" i="21"/>
  <c r="AL93" i="21"/>
  <c r="AM93" i="21"/>
  <c r="AN93" i="21"/>
  <c r="AO93" i="21"/>
  <c r="AP93" i="21"/>
  <c r="AQ93" i="21"/>
  <c r="AR93" i="21"/>
  <c r="AS93" i="21"/>
  <c r="AT93" i="21"/>
  <c r="AU93" i="21"/>
  <c r="AV93" i="21"/>
  <c r="AW93" i="21"/>
  <c r="AX93" i="21"/>
  <c r="AY93" i="21"/>
  <c r="AF94" i="21"/>
  <c r="AG94" i="21"/>
  <c r="AH94" i="21"/>
  <c r="AI94" i="21"/>
  <c r="AJ94" i="21"/>
  <c r="AK94" i="21"/>
  <c r="AL94" i="21"/>
  <c r="AM94" i="21"/>
  <c r="AN94" i="21"/>
  <c r="AO94" i="21"/>
  <c r="AP94" i="21"/>
  <c r="AQ94" i="21"/>
  <c r="AR94" i="21"/>
  <c r="AS94" i="21"/>
  <c r="AT94" i="21"/>
  <c r="AU94" i="21"/>
  <c r="AV94" i="21"/>
  <c r="AW94" i="21"/>
  <c r="AX94" i="21"/>
  <c r="AY94" i="21"/>
  <c r="AF95" i="21"/>
  <c r="AG95" i="21"/>
  <c r="AH95" i="21"/>
  <c r="AI95" i="21"/>
  <c r="AJ95" i="21"/>
  <c r="AK95" i="21"/>
  <c r="AL95" i="21"/>
  <c r="AM95" i="21"/>
  <c r="AN95" i="21"/>
  <c r="AO95" i="21"/>
  <c r="AP95" i="21"/>
  <c r="AQ95" i="21"/>
  <c r="AR95" i="21"/>
  <c r="AS95" i="21"/>
  <c r="AT95" i="21"/>
  <c r="AU95" i="21"/>
  <c r="AV95" i="21"/>
  <c r="AW95" i="21"/>
  <c r="AX95" i="21"/>
  <c r="AY95" i="21"/>
  <c r="AF96" i="21"/>
  <c r="AG96" i="21"/>
  <c r="AH96" i="21"/>
  <c r="AI96" i="21"/>
  <c r="AJ96" i="21"/>
  <c r="AK96" i="21"/>
  <c r="AL96" i="21"/>
  <c r="AM96" i="21"/>
  <c r="AN96" i="21"/>
  <c r="AO96" i="21"/>
  <c r="AP96" i="21"/>
  <c r="AQ96" i="21"/>
  <c r="AR96" i="21"/>
  <c r="AS96" i="21"/>
  <c r="AT96" i="21"/>
  <c r="AU96" i="21"/>
  <c r="AV96" i="21"/>
  <c r="AW96" i="21"/>
  <c r="AX96" i="21"/>
  <c r="AY96" i="21"/>
  <c r="AF97" i="21"/>
  <c r="AG97" i="21"/>
  <c r="AH97" i="21"/>
  <c r="AI97" i="21"/>
  <c r="AJ97" i="21"/>
  <c r="AK97" i="21"/>
  <c r="AL97" i="21"/>
  <c r="AM97" i="21"/>
  <c r="AN97" i="21"/>
  <c r="AO97" i="21"/>
  <c r="AP97" i="21"/>
  <c r="AQ97" i="21"/>
  <c r="AR97" i="21"/>
  <c r="AS97" i="21"/>
  <c r="AT97" i="21"/>
  <c r="AU97" i="21"/>
  <c r="AV97" i="21"/>
  <c r="AW97" i="21"/>
  <c r="AX97" i="21"/>
  <c r="AY97" i="21"/>
  <c r="AF98" i="21"/>
  <c r="AG98" i="21"/>
  <c r="AH98" i="21"/>
  <c r="AI98" i="21"/>
  <c r="AJ98" i="21"/>
  <c r="AK98" i="21"/>
  <c r="AL98" i="21"/>
  <c r="AM98" i="21"/>
  <c r="AN98" i="21"/>
  <c r="AO98" i="21"/>
  <c r="AP98" i="21"/>
  <c r="AQ98" i="21"/>
  <c r="AR98" i="21"/>
  <c r="AS98" i="21"/>
  <c r="AT98" i="21"/>
  <c r="AU98" i="21"/>
  <c r="AV98" i="21"/>
  <c r="AW98" i="21"/>
  <c r="AX98" i="21"/>
  <c r="AY98" i="21"/>
  <c r="AF99" i="21"/>
  <c r="AG99" i="21"/>
  <c r="AH99" i="21"/>
  <c r="AI99" i="21"/>
  <c r="AJ99" i="21"/>
  <c r="AK99" i="21"/>
  <c r="AL99" i="21"/>
  <c r="AM99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F100" i="21"/>
  <c r="AG100" i="21"/>
  <c r="AH100" i="21"/>
  <c r="AI100" i="21"/>
  <c r="AJ100" i="21"/>
  <c r="AK100" i="21"/>
  <c r="AL100" i="21"/>
  <c r="AM100" i="21"/>
  <c r="AN100" i="21"/>
  <c r="AO100" i="21"/>
  <c r="AP100" i="21"/>
  <c r="AQ100" i="21"/>
  <c r="AR100" i="21"/>
  <c r="AS100" i="21"/>
  <c r="AT100" i="21"/>
  <c r="AU100" i="21"/>
  <c r="AV100" i="21"/>
  <c r="AW100" i="21"/>
  <c r="AX100" i="21"/>
  <c r="AY100" i="21"/>
  <c r="AF101" i="21"/>
  <c r="AG101" i="21"/>
  <c r="AH101" i="21"/>
  <c r="AI101" i="21"/>
  <c r="AJ101" i="21"/>
  <c r="AK101" i="21"/>
  <c r="AL101" i="21"/>
  <c r="AM101" i="21"/>
  <c r="AN101" i="21"/>
  <c r="AO101" i="21"/>
  <c r="AP101" i="21"/>
  <c r="AQ101" i="21"/>
  <c r="AR101" i="21"/>
  <c r="AS101" i="21"/>
  <c r="AT101" i="21"/>
  <c r="AU101" i="21"/>
  <c r="AV101" i="21"/>
  <c r="AW101" i="21"/>
  <c r="AX101" i="21"/>
  <c r="AY101" i="21"/>
  <c r="AF102" i="21"/>
  <c r="AG102" i="21"/>
  <c r="AH102" i="21"/>
  <c r="AI102" i="21"/>
  <c r="AJ102" i="21"/>
  <c r="AK102" i="21"/>
  <c r="AL102" i="21"/>
  <c r="AM102" i="21"/>
  <c r="AN102" i="21"/>
  <c r="AO102" i="21"/>
  <c r="AP102" i="21"/>
  <c r="AQ102" i="21"/>
  <c r="AR102" i="21"/>
  <c r="AS102" i="21"/>
  <c r="AT102" i="21"/>
  <c r="AU102" i="21"/>
  <c r="AV102" i="21"/>
  <c r="AW102" i="21"/>
  <c r="AX102" i="21"/>
  <c r="AY102" i="21"/>
  <c r="AF103" i="21"/>
  <c r="AG103" i="21"/>
  <c r="AH103" i="21"/>
  <c r="AI103" i="21"/>
  <c r="AJ103" i="21"/>
  <c r="AK103" i="21"/>
  <c r="AL103" i="21"/>
  <c r="AM103" i="21"/>
  <c r="AN103" i="21"/>
  <c r="AO103" i="21"/>
  <c r="AP103" i="21"/>
  <c r="AQ103" i="21"/>
  <c r="AR103" i="21"/>
  <c r="AS103" i="21"/>
  <c r="AT103" i="21"/>
  <c r="AU103" i="21"/>
  <c r="AV103" i="21"/>
  <c r="AW103" i="21"/>
  <c r="AX103" i="21"/>
  <c r="AY103" i="21"/>
  <c r="AF104" i="21"/>
  <c r="AG104" i="21"/>
  <c r="AH104" i="21"/>
  <c r="AI104" i="21"/>
  <c r="AJ104" i="21"/>
  <c r="AK104" i="21"/>
  <c r="AL104" i="21"/>
  <c r="AM104" i="21"/>
  <c r="AN104" i="21"/>
  <c r="AO104" i="21"/>
  <c r="AP104" i="21"/>
  <c r="AQ104" i="21"/>
  <c r="AR104" i="21"/>
  <c r="AS104" i="21"/>
  <c r="AT104" i="21"/>
  <c r="AU104" i="21"/>
  <c r="AV104" i="21"/>
  <c r="AW104" i="21"/>
  <c r="AX104" i="21"/>
  <c r="AY104" i="21"/>
  <c r="AF105" i="21"/>
  <c r="AG105" i="21"/>
  <c r="AH105" i="21"/>
  <c r="AI105" i="21"/>
  <c r="AJ105" i="21"/>
  <c r="AK105" i="21"/>
  <c r="AL105" i="21"/>
  <c r="AM105" i="21"/>
  <c r="AN105" i="21"/>
  <c r="AO105" i="21"/>
  <c r="AP105" i="21"/>
  <c r="AQ105" i="21"/>
  <c r="AR105" i="21"/>
  <c r="AS105" i="21"/>
  <c r="AT105" i="21"/>
  <c r="AU105" i="21"/>
  <c r="AV105" i="21"/>
  <c r="AW105" i="21"/>
  <c r="AX105" i="21"/>
  <c r="AY105" i="21"/>
  <c r="AF106" i="21"/>
  <c r="AG106" i="21"/>
  <c r="AH106" i="21"/>
  <c r="AI106" i="21"/>
  <c r="AJ106" i="21"/>
  <c r="AK106" i="21"/>
  <c r="AL106" i="21"/>
  <c r="AM106" i="21"/>
  <c r="AN106" i="21"/>
  <c r="AO106" i="21"/>
  <c r="AP106" i="21"/>
  <c r="AQ106" i="21"/>
  <c r="AR106" i="21"/>
  <c r="AS106" i="21"/>
  <c r="AT106" i="21"/>
  <c r="AU106" i="21"/>
  <c r="AV106" i="21"/>
  <c r="AW106" i="21"/>
  <c r="AX106" i="21"/>
  <c r="AY106" i="21"/>
  <c r="AF110" i="21"/>
  <c r="AG110" i="21"/>
  <c r="AH110" i="21"/>
  <c r="AI110" i="21"/>
  <c r="AJ110" i="21"/>
  <c r="AK110" i="21"/>
  <c r="AL110" i="21"/>
  <c r="AM110" i="21"/>
  <c r="AN110" i="21"/>
  <c r="AO110" i="21"/>
  <c r="AP110" i="21"/>
  <c r="AQ110" i="21"/>
  <c r="AR110" i="21"/>
  <c r="AS110" i="21"/>
  <c r="AT110" i="21"/>
  <c r="AU110" i="21"/>
  <c r="AV110" i="21"/>
  <c r="AW110" i="21"/>
  <c r="AX110" i="21"/>
  <c r="AY110" i="21"/>
  <c r="AF111" i="21"/>
  <c r="AG111" i="21"/>
  <c r="AH111" i="21"/>
  <c r="AI111" i="21"/>
  <c r="AJ111" i="21"/>
  <c r="AK111" i="21"/>
  <c r="AL111" i="21"/>
  <c r="AM111" i="21"/>
  <c r="AN111" i="21"/>
  <c r="AO111" i="21"/>
  <c r="AP111" i="21"/>
  <c r="AQ111" i="21"/>
  <c r="AR111" i="21"/>
  <c r="AS111" i="21"/>
  <c r="AT111" i="21"/>
  <c r="AU111" i="21"/>
  <c r="AV111" i="21"/>
  <c r="AW111" i="21"/>
  <c r="AX111" i="21"/>
  <c r="AY111" i="21"/>
  <c r="AF112" i="21"/>
  <c r="AG112" i="21"/>
  <c r="AH112" i="21"/>
  <c r="AI112" i="21"/>
  <c r="AJ112" i="21"/>
  <c r="AK112" i="21"/>
  <c r="AL112" i="21"/>
  <c r="AM112" i="21"/>
  <c r="AN112" i="21"/>
  <c r="AO112" i="21"/>
  <c r="AP112" i="21"/>
  <c r="AQ112" i="21"/>
  <c r="AR112" i="21"/>
  <c r="AS112" i="21"/>
  <c r="AT112" i="21"/>
  <c r="AU112" i="21"/>
  <c r="AV112" i="21"/>
  <c r="AW112" i="21"/>
  <c r="AX112" i="21"/>
  <c r="AY112" i="21"/>
  <c r="AF113" i="21"/>
  <c r="AG113" i="21"/>
  <c r="AH113" i="21"/>
  <c r="AI113" i="21"/>
  <c r="AJ113" i="21"/>
  <c r="AK113" i="21"/>
  <c r="AL113" i="21"/>
  <c r="AM113" i="21"/>
  <c r="AN113" i="21"/>
  <c r="AO113" i="21"/>
  <c r="AP113" i="21"/>
  <c r="AQ113" i="21"/>
  <c r="AR113" i="21"/>
  <c r="AS113" i="21"/>
  <c r="AT113" i="21"/>
  <c r="AU113" i="21"/>
  <c r="AV113" i="21"/>
  <c r="AW113" i="21"/>
  <c r="AX113" i="21"/>
  <c r="AY113" i="21"/>
  <c r="AF114" i="21"/>
  <c r="AG114" i="21"/>
  <c r="AH114" i="21"/>
  <c r="AI114" i="21"/>
  <c r="AJ114" i="21"/>
  <c r="AK114" i="21"/>
  <c r="AL114" i="21"/>
  <c r="AM114" i="21"/>
  <c r="AN114" i="21"/>
  <c r="AO114" i="21"/>
  <c r="AP114" i="21"/>
  <c r="AQ114" i="21"/>
  <c r="AR114" i="21"/>
  <c r="AS114" i="21"/>
  <c r="AT114" i="21"/>
  <c r="AU114" i="21"/>
  <c r="AV114" i="21"/>
  <c r="AW114" i="21"/>
  <c r="AX114" i="21"/>
  <c r="AY114" i="21"/>
  <c r="AF115" i="21"/>
  <c r="AG115" i="21"/>
  <c r="AH115" i="21"/>
  <c r="AI115" i="21"/>
  <c r="AJ115" i="21"/>
  <c r="AK115" i="21"/>
  <c r="AL115" i="21"/>
  <c r="AM115" i="21"/>
  <c r="AN115" i="21"/>
  <c r="AO115" i="21"/>
  <c r="AP115" i="21"/>
  <c r="AQ115" i="21"/>
  <c r="AR115" i="21"/>
  <c r="AS115" i="21"/>
  <c r="AT115" i="21"/>
  <c r="AU115" i="21"/>
  <c r="AV115" i="21"/>
  <c r="AW115" i="21"/>
  <c r="AX115" i="21"/>
  <c r="AY115" i="21"/>
  <c r="AF116" i="21"/>
  <c r="AG116" i="21"/>
  <c r="AH116" i="21"/>
  <c r="AI116" i="21"/>
  <c r="AJ116" i="21"/>
  <c r="AK116" i="21"/>
  <c r="AL116" i="21"/>
  <c r="AM116" i="21"/>
  <c r="AN116" i="21"/>
  <c r="AO116" i="21"/>
  <c r="AP116" i="21"/>
  <c r="AQ116" i="21"/>
  <c r="AR116" i="21"/>
  <c r="AS116" i="21"/>
  <c r="AT116" i="21"/>
  <c r="AU116" i="21"/>
  <c r="AV116" i="21"/>
  <c r="AW116" i="21"/>
  <c r="AX116" i="21"/>
  <c r="AY116" i="21"/>
  <c r="AF117" i="21"/>
  <c r="AG117" i="21"/>
  <c r="AH117" i="21"/>
  <c r="AI117" i="21"/>
  <c r="AJ117" i="21"/>
  <c r="AK117" i="21"/>
  <c r="AL117" i="21"/>
  <c r="AM117" i="21"/>
  <c r="AN117" i="21"/>
  <c r="AO117" i="21"/>
  <c r="AP117" i="21"/>
  <c r="AQ117" i="21"/>
  <c r="AR117" i="21"/>
  <c r="AS117" i="21"/>
  <c r="AT117" i="21"/>
  <c r="AU117" i="21"/>
  <c r="AV117" i="21"/>
  <c r="AW117" i="21"/>
  <c r="AX117" i="21"/>
  <c r="AY117" i="21"/>
  <c r="AF118" i="21"/>
  <c r="AG118" i="21"/>
  <c r="AH118" i="21"/>
  <c r="AI118" i="21"/>
  <c r="AJ118" i="21"/>
  <c r="AK118" i="21"/>
  <c r="AL118" i="21"/>
  <c r="AM118" i="21"/>
  <c r="AN118" i="21"/>
  <c r="AO118" i="21"/>
  <c r="AP118" i="21"/>
  <c r="AQ118" i="21"/>
  <c r="AR118" i="21"/>
  <c r="AS118" i="21"/>
  <c r="AT118" i="21"/>
  <c r="AU118" i="21"/>
  <c r="AV118" i="21"/>
  <c r="AW118" i="21"/>
  <c r="AX118" i="21"/>
  <c r="AY118" i="21"/>
  <c r="AF119" i="21"/>
  <c r="AG119" i="21"/>
  <c r="AH119" i="21"/>
  <c r="AI119" i="21"/>
  <c r="AJ119" i="21"/>
  <c r="AK119" i="21"/>
  <c r="AL119" i="21"/>
  <c r="AM119" i="21"/>
  <c r="AN119" i="21"/>
  <c r="AO119" i="21"/>
  <c r="AP119" i="21"/>
  <c r="AQ119" i="21"/>
  <c r="AR119" i="21"/>
  <c r="AS119" i="21"/>
  <c r="AT119" i="21"/>
  <c r="AU119" i="21"/>
  <c r="AV119" i="21"/>
  <c r="AW119" i="21"/>
  <c r="AX119" i="21"/>
  <c r="AY119" i="21"/>
  <c r="AF121" i="21"/>
  <c r="AG121" i="21"/>
  <c r="AH121" i="21"/>
  <c r="AI121" i="21"/>
  <c r="AJ121" i="21"/>
  <c r="AK121" i="21"/>
  <c r="AL121" i="21"/>
  <c r="AM121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F122" i="21"/>
  <c r="AG122" i="21"/>
  <c r="AH122" i="21"/>
  <c r="AI122" i="21"/>
  <c r="AJ122" i="21"/>
  <c r="AK122" i="21"/>
  <c r="AL122" i="21"/>
  <c r="AM122" i="21"/>
  <c r="AN122" i="21"/>
  <c r="AO122" i="21"/>
  <c r="AP122" i="21"/>
  <c r="AQ122" i="21"/>
  <c r="AR122" i="21"/>
  <c r="AS122" i="21"/>
  <c r="AT122" i="21"/>
  <c r="AU122" i="21"/>
  <c r="AV122" i="21"/>
  <c r="AW122" i="21"/>
  <c r="AX122" i="21"/>
  <c r="AY122" i="21"/>
  <c r="AF123" i="21"/>
  <c r="AG123" i="21"/>
  <c r="AH123" i="21"/>
  <c r="AI123" i="21"/>
  <c r="AJ123" i="21"/>
  <c r="AK123" i="21"/>
  <c r="AL123" i="21"/>
  <c r="AM123" i="21"/>
  <c r="AN123" i="21"/>
  <c r="AO123" i="21"/>
  <c r="AP123" i="21"/>
  <c r="AQ123" i="21"/>
  <c r="AR123" i="21"/>
  <c r="AS123" i="21"/>
  <c r="AT123" i="21"/>
  <c r="AU123" i="21"/>
  <c r="AV123" i="21"/>
  <c r="AW123" i="21"/>
  <c r="AX123" i="21"/>
  <c r="AY123" i="21"/>
  <c r="AF124" i="21"/>
  <c r="AG124" i="21"/>
  <c r="AH124" i="21"/>
  <c r="AI124" i="21"/>
  <c r="AJ124" i="21"/>
  <c r="AK124" i="21"/>
  <c r="AL124" i="21"/>
  <c r="AM124" i="21"/>
  <c r="AN124" i="21"/>
  <c r="AO124" i="21"/>
  <c r="AP124" i="21"/>
  <c r="AQ124" i="21"/>
  <c r="AR124" i="21"/>
  <c r="AS124" i="21"/>
  <c r="AT124" i="21"/>
  <c r="AU124" i="21"/>
  <c r="AV124" i="21"/>
  <c r="AW124" i="21"/>
  <c r="AX124" i="21"/>
  <c r="AY124" i="21"/>
  <c r="AF126" i="21"/>
  <c r="AG126" i="21"/>
  <c r="AH126" i="21"/>
  <c r="AI126" i="21"/>
  <c r="AJ126" i="21"/>
  <c r="AK126" i="21"/>
  <c r="AL126" i="21"/>
  <c r="AM126" i="21"/>
  <c r="AN126" i="21"/>
  <c r="AO126" i="21"/>
  <c r="AP126" i="21"/>
  <c r="AQ126" i="21"/>
  <c r="AR126" i="21"/>
  <c r="AS126" i="21"/>
  <c r="AT126" i="21"/>
  <c r="AU126" i="21"/>
  <c r="AV126" i="21"/>
  <c r="AW126" i="21"/>
  <c r="AX126" i="21"/>
  <c r="AY126" i="21"/>
  <c r="AF127" i="21"/>
  <c r="AG127" i="21"/>
  <c r="AH127" i="21"/>
  <c r="AI127" i="21"/>
  <c r="AJ127" i="21"/>
  <c r="AK127" i="21"/>
  <c r="AL127" i="21"/>
  <c r="AM127" i="21"/>
  <c r="AN127" i="21"/>
  <c r="AO127" i="21"/>
  <c r="AP127" i="21"/>
  <c r="AQ127" i="21"/>
  <c r="AR127" i="21"/>
  <c r="AS127" i="21"/>
  <c r="AT127" i="21"/>
  <c r="AU127" i="21"/>
  <c r="AV127" i="21"/>
  <c r="AW127" i="21"/>
  <c r="AX127" i="21"/>
  <c r="AY127" i="21"/>
  <c r="AF128" i="21"/>
  <c r="AG128" i="21"/>
  <c r="AH128" i="21"/>
  <c r="AI128" i="21"/>
  <c r="AJ128" i="21"/>
  <c r="AK128" i="21"/>
  <c r="AL128" i="21"/>
  <c r="AM128" i="21"/>
  <c r="AN128" i="21"/>
  <c r="AO128" i="21"/>
  <c r="AP128" i="21"/>
  <c r="AQ128" i="21"/>
  <c r="AR128" i="21"/>
  <c r="AS128" i="21"/>
  <c r="AT128" i="21"/>
  <c r="AU128" i="21"/>
  <c r="AV128" i="21"/>
  <c r="AW128" i="21"/>
  <c r="AX128" i="21"/>
  <c r="AY128" i="21"/>
  <c r="AF125" i="21"/>
  <c r="AG125" i="21"/>
  <c r="AH125" i="21"/>
  <c r="AI125" i="21"/>
  <c r="AJ125" i="21"/>
  <c r="AK125" i="21"/>
  <c r="AL125" i="21"/>
  <c r="AM125" i="21"/>
  <c r="AN125" i="21"/>
  <c r="AO125" i="21"/>
  <c r="AP125" i="21"/>
  <c r="AQ125" i="21"/>
  <c r="AR125" i="21"/>
  <c r="AS125" i="21"/>
  <c r="AT125" i="21"/>
  <c r="AU125" i="21"/>
  <c r="AV125" i="21"/>
  <c r="AW125" i="21"/>
  <c r="AX125" i="21"/>
  <c r="AY125" i="21"/>
  <c r="AF129" i="21"/>
  <c r="AG129" i="21"/>
  <c r="AH129" i="21"/>
  <c r="AI129" i="21"/>
  <c r="AJ129" i="21"/>
  <c r="AK129" i="21"/>
  <c r="AL129" i="21"/>
  <c r="AM129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F131" i="21"/>
  <c r="AG131" i="21"/>
  <c r="AH131" i="21"/>
  <c r="AI131" i="21"/>
  <c r="AJ131" i="21"/>
  <c r="AK131" i="21"/>
  <c r="AL131" i="21"/>
  <c r="AM131" i="21"/>
  <c r="AN131" i="21"/>
  <c r="AO131" i="21"/>
  <c r="AP131" i="21"/>
  <c r="AQ131" i="21"/>
  <c r="AR131" i="21"/>
  <c r="AS131" i="21"/>
  <c r="AT131" i="21"/>
  <c r="AU131" i="21"/>
  <c r="AV131" i="21"/>
  <c r="AW131" i="21"/>
  <c r="AX131" i="21"/>
  <c r="AY131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F134" i="21"/>
  <c r="AG134" i="21"/>
  <c r="AH134" i="21"/>
  <c r="AI134" i="21"/>
  <c r="AJ134" i="21"/>
  <c r="AK134" i="21"/>
  <c r="AL134" i="21"/>
  <c r="AM134" i="21"/>
  <c r="AN134" i="21"/>
  <c r="AO134" i="21"/>
  <c r="AP134" i="21"/>
  <c r="AQ134" i="21"/>
  <c r="AR134" i="21"/>
  <c r="AS134" i="21"/>
  <c r="AT134" i="21"/>
  <c r="AU134" i="21"/>
  <c r="AV134" i="21"/>
  <c r="AW134" i="21"/>
  <c r="AX134" i="21"/>
  <c r="AY134" i="21"/>
  <c r="AF133" i="21"/>
  <c r="AG133" i="21"/>
  <c r="AH133" i="21"/>
  <c r="AI133" i="21"/>
  <c r="AJ133" i="21"/>
  <c r="AK133" i="21"/>
  <c r="AL133" i="21"/>
  <c r="AM133" i="21"/>
  <c r="AN133" i="21"/>
  <c r="AO133" i="21"/>
  <c r="AP133" i="21"/>
  <c r="AQ133" i="21"/>
  <c r="AR133" i="21"/>
  <c r="AS133" i="21"/>
  <c r="AT133" i="21"/>
  <c r="AU133" i="21"/>
  <c r="AV133" i="21"/>
  <c r="AW133" i="21"/>
  <c r="AX133" i="21"/>
  <c r="AY133" i="21"/>
  <c r="AF135" i="21"/>
  <c r="AG135" i="21"/>
  <c r="AH135" i="21"/>
  <c r="AI135" i="21"/>
  <c r="AJ135" i="21"/>
  <c r="AK135" i="21"/>
  <c r="AL135" i="21"/>
  <c r="AM135" i="21"/>
  <c r="AN135" i="21"/>
  <c r="AO135" i="21"/>
  <c r="AP135" i="21"/>
  <c r="AQ135" i="21"/>
  <c r="AR135" i="21"/>
  <c r="AS135" i="21"/>
  <c r="AT135" i="21"/>
  <c r="AU135" i="21"/>
  <c r="AV135" i="21"/>
  <c r="AW135" i="21"/>
  <c r="AX135" i="21"/>
  <c r="AY135" i="21"/>
  <c r="AF136" i="21"/>
  <c r="AG136" i="21"/>
  <c r="AH136" i="21"/>
  <c r="AI136" i="21"/>
  <c r="AJ136" i="21"/>
  <c r="AK136" i="21"/>
  <c r="AL136" i="21"/>
  <c r="AM136" i="21"/>
  <c r="AN136" i="21"/>
  <c r="AO136" i="21"/>
  <c r="AP136" i="21"/>
  <c r="AQ136" i="21"/>
  <c r="AR136" i="21"/>
  <c r="AS136" i="21"/>
  <c r="AT136" i="21"/>
  <c r="AU136" i="21"/>
  <c r="AV136" i="21"/>
  <c r="AW136" i="21"/>
  <c r="AX136" i="21"/>
  <c r="AY136" i="21"/>
  <c r="AF137" i="21"/>
  <c r="AG137" i="21"/>
  <c r="AH137" i="21"/>
  <c r="AI137" i="21"/>
  <c r="AJ137" i="21"/>
  <c r="AK137" i="21"/>
  <c r="AL137" i="21"/>
  <c r="AM137" i="21"/>
  <c r="AN137" i="21"/>
  <c r="AO137" i="21"/>
  <c r="AP137" i="21"/>
  <c r="AQ137" i="21"/>
  <c r="AR137" i="21"/>
  <c r="AS137" i="21"/>
  <c r="AT137" i="21"/>
  <c r="AU137" i="21"/>
  <c r="AV137" i="21"/>
  <c r="AW137" i="21"/>
  <c r="AX137" i="21"/>
  <c r="AY137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F139" i="21"/>
  <c r="AG139" i="21"/>
  <c r="AH139" i="21"/>
  <c r="AI139" i="21"/>
  <c r="AJ139" i="21"/>
  <c r="AK139" i="21"/>
  <c r="AL139" i="21"/>
  <c r="AM139" i="21"/>
  <c r="AN139" i="21"/>
  <c r="AO139" i="21"/>
  <c r="AP139" i="21"/>
  <c r="AQ139" i="21"/>
  <c r="AR139" i="21"/>
  <c r="AS139" i="21"/>
  <c r="AT139" i="21"/>
  <c r="AU139" i="21"/>
  <c r="AV139" i="21"/>
  <c r="AW139" i="21"/>
  <c r="AX139" i="21"/>
  <c r="AY139" i="21"/>
  <c r="AF140" i="21"/>
  <c r="AG140" i="21"/>
  <c r="AH140" i="21"/>
  <c r="AI140" i="21"/>
  <c r="AJ140" i="21"/>
  <c r="AK140" i="21"/>
  <c r="AL140" i="21"/>
  <c r="AM140" i="21"/>
  <c r="AN140" i="21"/>
  <c r="AO140" i="21"/>
  <c r="AP140" i="21"/>
  <c r="AQ140" i="21"/>
  <c r="AR140" i="21"/>
  <c r="AS140" i="21"/>
  <c r="AT140" i="21"/>
  <c r="AU140" i="21"/>
  <c r="AV140" i="21"/>
  <c r="AW140" i="21"/>
  <c r="AX140" i="21"/>
  <c r="AY140" i="21"/>
  <c r="AF141" i="21"/>
  <c r="AG141" i="21"/>
  <c r="AH141" i="21"/>
  <c r="AI141" i="21"/>
  <c r="AJ141" i="21"/>
  <c r="AK141" i="21"/>
  <c r="AL141" i="21"/>
  <c r="AM141" i="21"/>
  <c r="AN141" i="21"/>
  <c r="AO141" i="21"/>
  <c r="AP141" i="21"/>
  <c r="AQ141" i="21"/>
  <c r="AR141" i="21"/>
  <c r="AS141" i="21"/>
  <c r="AT141" i="21"/>
  <c r="AU141" i="21"/>
  <c r="AV141" i="21"/>
  <c r="AW141" i="21"/>
  <c r="AX141" i="21"/>
  <c r="AY141" i="21"/>
  <c r="AF142" i="21"/>
  <c r="AG142" i="21"/>
  <c r="AH142" i="21"/>
  <c r="AI142" i="21"/>
  <c r="AJ142" i="21"/>
  <c r="AK142" i="21"/>
  <c r="AL142" i="21"/>
  <c r="AM142" i="21"/>
  <c r="AN142" i="21"/>
  <c r="AO142" i="21"/>
  <c r="AP142" i="21"/>
  <c r="AQ142" i="21"/>
  <c r="AR142" i="21"/>
  <c r="AS142" i="21"/>
  <c r="AT142" i="21"/>
  <c r="AU142" i="21"/>
  <c r="AV142" i="21"/>
  <c r="AW142" i="21"/>
  <c r="AX142" i="21"/>
  <c r="AY142" i="21"/>
  <c r="AF143" i="21"/>
  <c r="AG143" i="21"/>
  <c r="AH143" i="21"/>
  <c r="AI143" i="21"/>
  <c r="AJ143" i="21"/>
  <c r="AK143" i="21"/>
  <c r="AL143" i="21"/>
  <c r="AM143" i="21"/>
  <c r="AN143" i="21"/>
  <c r="AO143" i="21"/>
  <c r="AP143" i="21"/>
  <c r="AQ143" i="21"/>
  <c r="AR143" i="21"/>
  <c r="AS143" i="21"/>
  <c r="AT143" i="21"/>
  <c r="AU143" i="21"/>
  <c r="AV143" i="21"/>
  <c r="AW143" i="21"/>
  <c r="AX143" i="21"/>
  <c r="AY143" i="21"/>
  <c r="AF144" i="21"/>
  <c r="AG144" i="21"/>
  <c r="AH144" i="21"/>
  <c r="AI144" i="21"/>
  <c r="AJ144" i="21"/>
  <c r="AK144" i="21"/>
  <c r="AL144" i="21"/>
  <c r="AM144" i="21"/>
  <c r="AN144" i="21"/>
  <c r="AO144" i="21"/>
  <c r="AP144" i="21"/>
  <c r="AQ144" i="21"/>
  <c r="AR144" i="21"/>
  <c r="AS144" i="21"/>
  <c r="AT144" i="21"/>
  <c r="AU144" i="21"/>
  <c r="AV144" i="21"/>
  <c r="AW144" i="21"/>
  <c r="AX144" i="21"/>
  <c r="AY144" i="21"/>
  <c r="AF145" i="21"/>
  <c r="AG145" i="21"/>
  <c r="AH145" i="21"/>
  <c r="AI145" i="21"/>
  <c r="AJ145" i="21"/>
  <c r="AK145" i="21"/>
  <c r="AL145" i="21"/>
  <c r="AM145" i="21"/>
  <c r="AN145" i="21"/>
  <c r="AO145" i="21"/>
  <c r="AP145" i="21"/>
  <c r="AQ145" i="21"/>
  <c r="AR145" i="21"/>
  <c r="AS145" i="21"/>
  <c r="AT145" i="21"/>
  <c r="AU145" i="21"/>
  <c r="AV145" i="21"/>
  <c r="AW145" i="21"/>
  <c r="AX145" i="21"/>
  <c r="AY145" i="21"/>
  <c r="AF146" i="21"/>
  <c r="AG146" i="21"/>
  <c r="AH146" i="21"/>
  <c r="AI146" i="21"/>
  <c r="AJ146" i="21"/>
  <c r="AK146" i="21"/>
  <c r="AL146" i="21"/>
  <c r="AM146" i="21"/>
  <c r="AN146" i="21"/>
  <c r="AO146" i="21"/>
  <c r="AP146" i="21"/>
  <c r="AQ146" i="21"/>
  <c r="AR146" i="21"/>
  <c r="AS146" i="21"/>
  <c r="AT146" i="21"/>
  <c r="AU146" i="21"/>
  <c r="AV146" i="21"/>
  <c r="AW146" i="21"/>
  <c r="AX146" i="21"/>
  <c r="AY146" i="21"/>
  <c r="AF147" i="21"/>
  <c r="AG147" i="21"/>
  <c r="AH147" i="21"/>
  <c r="AI147" i="21"/>
  <c r="AJ147" i="21"/>
  <c r="AK147" i="21"/>
  <c r="AL147" i="21"/>
  <c r="AM147" i="21"/>
  <c r="AN147" i="21"/>
  <c r="AO147" i="21"/>
  <c r="AP147" i="21"/>
  <c r="AQ147" i="21"/>
  <c r="AR147" i="21"/>
  <c r="AS147" i="21"/>
  <c r="AT147" i="21"/>
  <c r="AU147" i="21"/>
  <c r="AV147" i="21"/>
  <c r="AW147" i="21"/>
  <c r="AX147" i="21"/>
  <c r="AY147" i="21"/>
  <c r="AF148" i="21"/>
  <c r="AG148" i="21"/>
  <c r="AH148" i="21"/>
  <c r="AI148" i="21"/>
  <c r="AJ148" i="21"/>
  <c r="AK148" i="21"/>
  <c r="AL148" i="21"/>
  <c r="AM148" i="21"/>
  <c r="AN148" i="21"/>
  <c r="AO148" i="21"/>
  <c r="AP148" i="21"/>
  <c r="AQ148" i="21"/>
  <c r="AR148" i="21"/>
  <c r="AS148" i="21"/>
  <c r="AT148" i="21"/>
  <c r="AU148" i="21"/>
  <c r="AV148" i="21"/>
  <c r="AW148" i="21"/>
  <c r="AX148" i="21"/>
  <c r="AY148" i="21"/>
  <c r="AF149" i="21"/>
  <c r="AG149" i="21"/>
  <c r="AH149" i="21"/>
  <c r="AI149" i="21"/>
  <c r="AJ149" i="21"/>
  <c r="AK149" i="21"/>
  <c r="AL149" i="21"/>
  <c r="AM149" i="21"/>
  <c r="AN149" i="21"/>
  <c r="AO149" i="21"/>
  <c r="AP149" i="21"/>
  <c r="AQ149" i="21"/>
  <c r="AR149" i="21"/>
  <c r="AS149" i="21"/>
  <c r="AT149" i="21"/>
  <c r="AU149" i="21"/>
  <c r="AV149" i="21"/>
  <c r="AW149" i="21"/>
  <c r="AX149" i="21"/>
  <c r="AY149" i="21"/>
  <c r="AF150" i="21"/>
  <c r="AG150" i="21"/>
  <c r="AH150" i="21"/>
  <c r="AI150" i="21"/>
  <c r="AJ150" i="21"/>
  <c r="AK150" i="21"/>
  <c r="AL150" i="21"/>
  <c r="AM150" i="21"/>
  <c r="AN150" i="21"/>
  <c r="AO150" i="21"/>
  <c r="AP150" i="21"/>
  <c r="AQ150" i="21"/>
  <c r="AR150" i="21"/>
  <c r="AS150" i="21"/>
  <c r="AT150" i="21"/>
  <c r="AU150" i="21"/>
  <c r="AV150" i="21"/>
  <c r="AW150" i="21"/>
  <c r="AX150" i="21"/>
  <c r="AY150" i="21"/>
  <c r="AF151" i="21"/>
  <c r="AG151" i="21"/>
  <c r="AH151" i="21"/>
  <c r="AI151" i="21"/>
  <c r="AJ151" i="21"/>
  <c r="AK151" i="21"/>
  <c r="AL151" i="21"/>
  <c r="AM151" i="21"/>
  <c r="AN151" i="21"/>
  <c r="AO151" i="21"/>
  <c r="AP151" i="21"/>
  <c r="AQ151" i="21"/>
  <c r="AR151" i="21"/>
  <c r="AS151" i="21"/>
  <c r="AT151" i="21"/>
  <c r="AU151" i="21"/>
  <c r="AV151" i="21"/>
  <c r="AW151" i="21"/>
  <c r="AX151" i="21"/>
  <c r="AY151" i="21"/>
  <c r="AF152" i="21"/>
  <c r="AG152" i="21"/>
  <c r="AH152" i="21"/>
  <c r="AI152" i="21"/>
  <c r="AJ152" i="21"/>
  <c r="AK152" i="21"/>
  <c r="AL152" i="21"/>
  <c r="AM152" i="21"/>
  <c r="AN152" i="21"/>
  <c r="AO152" i="21"/>
  <c r="AP152" i="21"/>
  <c r="AQ152" i="21"/>
  <c r="AR152" i="21"/>
  <c r="AS152" i="21"/>
  <c r="AT152" i="21"/>
  <c r="AU152" i="21"/>
  <c r="AV152" i="21"/>
  <c r="AW152" i="21"/>
  <c r="AX152" i="21"/>
  <c r="AY152" i="21"/>
  <c r="AF153" i="21"/>
  <c r="AG153" i="21"/>
  <c r="AH153" i="21"/>
  <c r="AI153" i="21"/>
  <c r="AJ153" i="21"/>
  <c r="AK153" i="21"/>
  <c r="AL153" i="21"/>
  <c r="AM153" i="21"/>
  <c r="AN153" i="21"/>
  <c r="AO153" i="21"/>
  <c r="AP153" i="21"/>
  <c r="AQ153" i="21"/>
  <c r="AR153" i="21"/>
  <c r="AS153" i="21"/>
  <c r="AT153" i="21"/>
  <c r="AU153" i="21"/>
  <c r="AV153" i="21"/>
  <c r="AW153" i="21"/>
  <c r="AX153" i="21"/>
  <c r="AY153" i="21"/>
  <c r="AF154" i="21"/>
  <c r="AG154" i="21"/>
  <c r="AH154" i="21"/>
  <c r="AI154" i="21"/>
  <c r="AJ154" i="21"/>
  <c r="AK154" i="21"/>
  <c r="AL154" i="21"/>
  <c r="AM154" i="21"/>
  <c r="AN154" i="21"/>
  <c r="AO154" i="21"/>
  <c r="AP154" i="21"/>
  <c r="AQ154" i="21"/>
  <c r="AR154" i="21"/>
  <c r="AS154" i="21"/>
  <c r="AT154" i="21"/>
  <c r="AU154" i="21"/>
  <c r="AV154" i="21"/>
  <c r="AW154" i="21"/>
  <c r="AX154" i="21"/>
  <c r="AY154" i="21"/>
  <c r="AF155" i="21"/>
  <c r="AG155" i="21"/>
  <c r="AH155" i="21"/>
  <c r="AI155" i="21"/>
  <c r="AJ155" i="21"/>
  <c r="AK155" i="21"/>
  <c r="AL155" i="21"/>
  <c r="AM155" i="21"/>
  <c r="AN155" i="21"/>
  <c r="AO155" i="21"/>
  <c r="AP155" i="21"/>
  <c r="AQ155" i="21"/>
  <c r="AR155" i="21"/>
  <c r="AS155" i="21"/>
  <c r="AT155" i="21"/>
  <c r="AU155" i="21"/>
  <c r="AV155" i="21"/>
  <c r="AW155" i="21"/>
  <c r="AX155" i="21"/>
  <c r="AY155" i="21"/>
  <c r="AF156" i="21"/>
  <c r="AG156" i="21"/>
  <c r="AH156" i="21"/>
  <c r="AI156" i="21"/>
  <c r="AJ156" i="21"/>
  <c r="AK156" i="21"/>
  <c r="AL156" i="21"/>
  <c r="AM156" i="21"/>
  <c r="AN156" i="21"/>
  <c r="AO156" i="21"/>
  <c r="AP156" i="21"/>
  <c r="AQ156" i="21"/>
  <c r="AR156" i="21"/>
  <c r="AS156" i="21"/>
  <c r="AT156" i="21"/>
  <c r="AU156" i="21"/>
  <c r="AV156" i="21"/>
  <c r="AW156" i="21"/>
  <c r="AX156" i="21"/>
  <c r="AY156" i="21"/>
  <c r="AF157" i="21"/>
  <c r="AG157" i="21"/>
  <c r="AH157" i="21"/>
  <c r="AI157" i="21"/>
  <c r="AJ157" i="21"/>
  <c r="AK157" i="21"/>
  <c r="AL157" i="21"/>
  <c r="AM157" i="21"/>
  <c r="AN157" i="21"/>
  <c r="AO157" i="21"/>
  <c r="AP157" i="21"/>
  <c r="AQ157" i="21"/>
  <c r="AR157" i="21"/>
  <c r="AS157" i="21"/>
  <c r="AT157" i="21"/>
  <c r="AU157" i="21"/>
  <c r="AV157" i="21"/>
  <c r="AW157" i="21"/>
  <c r="AX157" i="21"/>
  <c r="AY157" i="21"/>
  <c r="AF158" i="21"/>
  <c r="AG158" i="21"/>
  <c r="AH158" i="21"/>
  <c r="AI158" i="21"/>
  <c r="AJ158" i="21"/>
  <c r="AK158" i="21"/>
  <c r="AL158" i="21"/>
  <c r="AM158" i="21"/>
  <c r="AN158" i="21"/>
  <c r="AO158" i="21"/>
  <c r="AP158" i="21"/>
  <c r="AQ158" i="21"/>
  <c r="AR158" i="21"/>
  <c r="AS158" i="21"/>
  <c r="AT158" i="21"/>
  <c r="AU158" i="21"/>
  <c r="AV158" i="21"/>
  <c r="AW158" i="21"/>
  <c r="AX158" i="21"/>
  <c r="AY158" i="21"/>
  <c r="AF159" i="21"/>
  <c r="AG159" i="21"/>
  <c r="AH159" i="21"/>
  <c r="AI159" i="21"/>
  <c r="AJ159" i="21"/>
  <c r="AK159" i="21"/>
  <c r="AL159" i="21"/>
  <c r="AM159" i="21"/>
  <c r="AN159" i="21"/>
  <c r="AO159" i="21"/>
  <c r="AP159" i="21"/>
  <c r="AQ159" i="21"/>
  <c r="AR159" i="21"/>
  <c r="AS159" i="21"/>
  <c r="AT159" i="21"/>
  <c r="AU159" i="21"/>
  <c r="AV159" i="21"/>
  <c r="AW159" i="21"/>
  <c r="AX159" i="21"/>
  <c r="AY159" i="21"/>
  <c r="AF160" i="21"/>
  <c r="AG160" i="21"/>
  <c r="AH160" i="21"/>
  <c r="AI160" i="21"/>
  <c r="AJ160" i="21"/>
  <c r="AK160" i="21"/>
  <c r="AL160" i="21"/>
  <c r="AM160" i="21"/>
  <c r="AN160" i="21"/>
  <c r="AO160" i="21"/>
  <c r="AP160" i="21"/>
  <c r="AQ160" i="21"/>
  <c r="AR160" i="21"/>
  <c r="AS160" i="21"/>
  <c r="AT160" i="21"/>
  <c r="AU160" i="21"/>
  <c r="AV160" i="21"/>
  <c r="AW160" i="21"/>
  <c r="AX160" i="21"/>
  <c r="AY160" i="21"/>
  <c r="AF161" i="21"/>
  <c r="AG161" i="21"/>
  <c r="AH161" i="21"/>
  <c r="AI161" i="21"/>
  <c r="AJ161" i="21"/>
  <c r="AK161" i="21"/>
  <c r="AL161" i="21"/>
  <c r="AM161" i="21"/>
  <c r="AN161" i="21"/>
  <c r="AO161" i="21"/>
  <c r="AP161" i="21"/>
  <c r="AQ161" i="21"/>
  <c r="AR161" i="21"/>
  <c r="AS161" i="21"/>
  <c r="AT161" i="21"/>
  <c r="AU161" i="21"/>
  <c r="AV161" i="21"/>
  <c r="AW161" i="21"/>
  <c r="AX161" i="21"/>
  <c r="AY161" i="21"/>
  <c r="AF162" i="21"/>
  <c r="AG162" i="21"/>
  <c r="AH162" i="21"/>
  <c r="AI162" i="21"/>
  <c r="AJ162" i="21"/>
  <c r="AK162" i="21"/>
  <c r="AL162" i="21"/>
  <c r="AM162" i="21"/>
  <c r="AN162" i="21"/>
  <c r="AO162" i="21"/>
  <c r="AP162" i="21"/>
  <c r="AQ162" i="21"/>
  <c r="AR162" i="21"/>
  <c r="AS162" i="21"/>
  <c r="AT162" i="21"/>
  <c r="AU162" i="21"/>
  <c r="AV162" i="21"/>
  <c r="AW162" i="21"/>
  <c r="AX162" i="21"/>
  <c r="AY162" i="21"/>
  <c r="AF163" i="21"/>
  <c r="AG163" i="21"/>
  <c r="AH163" i="21"/>
  <c r="AI163" i="21"/>
  <c r="AJ163" i="21"/>
  <c r="AK163" i="21"/>
  <c r="AL163" i="21"/>
  <c r="AM163" i="21"/>
  <c r="AN163" i="21"/>
  <c r="AO163" i="21"/>
  <c r="AP163" i="21"/>
  <c r="AQ163" i="21"/>
  <c r="AR163" i="21"/>
  <c r="AS163" i="21"/>
  <c r="AT163" i="21"/>
  <c r="AU163" i="21"/>
  <c r="AV163" i="21"/>
  <c r="AW163" i="21"/>
  <c r="AX163" i="21"/>
  <c r="AY163" i="21"/>
  <c r="AF164" i="21"/>
  <c r="AG164" i="21"/>
  <c r="AH164" i="21"/>
  <c r="AI164" i="21"/>
  <c r="AJ164" i="21"/>
  <c r="AK164" i="21"/>
  <c r="AL164" i="21"/>
  <c r="AM164" i="21"/>
  <c r="AN164" i="21"/>
  <c r="AO164" i="21"/>
  <c r="AP164" i="21"/>
  <c r="AQ164" i="21"/>
  <c r="AR164" i="21"/>
  <c r="AS164" i="21"/>
  <c r="AT164" i="21"/>
  <c r="AU164" i="21"/>
  <c r="AV164" i="21"/>
  <c r="AW164" i="21"/>
  <c r="AX164" i="21"/>
  <c r="AY164" i="21"/>
  <c r="AF165" i="21"/>
  <c r="AG165" i="21"/>
  <c r="AH165" i="21"/>
  <c r="AI165" i="21"/>
  <c r="AJ165" i="21"/>
  <c r="AK165" i="21"/>
  <c r="AL165" i="21"/>
  <c r="AM165" i="21"/>
  <c r="AN165" i="21"/>
  <c r="AO165" i="21"/>
  <c r="AP165" i="21"/>
  <c r="AQ165" i="21"/>
  <c r="AR165" i="21"/>
  <c r="AS165" i="21"/>
  <c r="AT165" i="21"/>
  <c r="AU165" i="21"/>
  <c r="AV165" i="21"/>
  <c r="AW165" i="21"/>
  <c r="AX165" i="21"/>
  <c r="AY165" i="21"/>
  <c r="AF166" i="21"/>
  <c r="AG166" i="21"/>
  <c r="AH166" i="21"/>
  <c r="AI166" i="21"/>
  <c r="AJ166" i="21"/>
  <c r="AK166" i="21"/>
  <c r="AL166" i="21"/>
  <c r="AM166" i="21"/>
  <c r="AN166" i="21"/>
  <c r="AO166" i="21"/>
  <c r="AP166" i="21"/>
  <c r="AQ166" i="21"/>
  <c r="AR166" i="21"/>
  <c r="AS166" i="21"/>
  <c r="AT166" i="21"/>
  <c r="AU166" i="21"/>
  <c r="AV166" i="21"/>
  <c r="AW166" i="21"/>
  <c r="AX166" i="21"/>
  <c r="AY166" i="21"/>
  <c r="AF167" i="21"/>
  <c r="AG167" i="21"/>
  <c r="AH167" i="21"/>
  <c r="AI167" i="21"/>
  <c r="AJ167" i="21"/>
  <c r="AK167" i="21"/>
  <c r="AL167" i="21"/>
  <c r="AM167" i="21"/>
  <c r="AN167" i="21"/>
  <c r="AO167" i="21"/>
  <c r="AP167" i="21"/>
  <c r="AQ167" i="21"/>
  <c r="AR167" i="21"/>
  <c r="AS167" i="21"/>
  <c r="AT167" i="21"/>
  <c r="AU167" i="21"/>
  <c r="AV167" i="21"/>
  <c r="AW167" i="21"/>
  <c r="AX167" i="21"/>
  <c r="AY167" i="21"/>
  <c r="AF168" i="21"/>
  <c r="AG168" i="21"/>
  <c r="AH168" i="21"/>
  <c r="AI168" i="21"/>
  <c r="AJ168" i="21"/>
  <c r="AK168" i="21"/>
  <c r="AL168" i="21"/>
  <c r="AM168" i="21"/>
  <c r="AN168" i="21"/>
  <c r="AO168" i="21"/>
  <c r="AP168" i="21"/>
  <c r="AQ168" i="21"/>
  <c r="AR168" i="21"/>
  <c r="AS168" i="21"/>
  <c r="AT168" i="21"/>
  <c r="AU168" i="21"/>
  <c r="AV168" i="21"/>
  <c r="AW168" i="21"/>
  <c r="AX168" i="21"/>
  <c r="AY168" i="21"/>
  <c r="AF169" i="21"/>
  <c r="AG169" i="21"/>
  <c r="AH169" i="21"/>
  <c r="AI169" i="21"/>
  <c r="AJ169" i="21"/>
  <c r="AK169" i="21"/>
  <c r="AL169" i="21"/>
  <c r="AM169" i="21"/>
  <c r="AN169" i="21"/>
  <c r="AO169" i="21"/>
  <c r="AP169" i="21"/>
  <c r="AQ169" i="21"/>
  <c r="AR169" i="21"/>
  <c r="AS169" i="21"/>
  <c r="AT169" i="21"/>
  <c r="AU169" i="21"/>
  <c r="AV169" i="21"/>
  <c r="AW169" i="21"/>
  <c r="AX169" i="21"/>
  <c r="AY169" i="21"/>
  <c r="AF170" i="21"/>
  <c r="AG170" i="21"/>
  <c r="AH170" i="21"/>
  <c r="AI170" i="21"/>
  <c r="AJ170" i="21"/>
  <c r="AK170" i="21"/>
  <c r="AL170" i="21"/>
  <c r="AM170" i="21"/>
  <c r="AN170" i="21"/>
  <c r="AO170" i="21"/>
  <c r="AP170" i="21"/>
  <c r="AQ170" i="21"/>
  <c r="AR170" i="21"/>
  <c r="AS170" i="21"/>
  <c r="AT170" i="21"/>
  <c r="AU170" i="21"/>
  <c r="AV170" i="21"/>
  <c r="AW170" i="21"/>
  <c r="AX170" i="21"/>
  <c r="AY170" i="21"/>
  <c r="AF171" i="21"/>
  <c r="AG171" i="21"/>
  <c r="AH171" i="21"/>
  <c r="AI171" i="21"/>
  <c r="AJ171" i="21"/>
  <c r="AK171" i="21"/>
  <c r="AL171" i="21"/>
  <c r="AM171" i="21"/>
  <c r="AN171" i="21"/>
  <c r="AO171" i="21"/>
  <c r="AP171" i="21"/>
  <c r="AQ171" i="21"/>
  <c r="AR171" i="21"/>
  <c r="AS171" i="21"/>
  <c r="AT171" i="21"/>
  <c r="AU171" i="21"/>
  <c r="AV171" i="21"/>
  <c r="AW171" i="21"/>
  <c r="AX171" i="21"/>
  <c r="AY171" i="21"/>
  <c r="AF172" i="21"/>
  <c r="AG172" i="21"/>
  <c r="AH172" i="21"/>
  <c r="AI172" i="21"/>
  <c r="AJ172" i="21"/>
  <c r="AK172" i="21"/>
  <c r="AL172" i="21"/>
  <c r="AM172" i="21"/>
  <c r="AN172" i="21"/>
  <c r="AO172" i="21"/>
  <c r="AP172" i="21"/>
  <c r="AQ172" i="21"/>
  <c r="AR172" i="21"/>
  <c r="AS172" i="21"/>
  <c r="AT172" i="21"/>
  <c r="AU172" i="21"/>
  <c r="AV172" i="21"/>
  <c r="AW172" i="21"/>
  <c r="AX172" i="21"/>
  <c r="AY172" i="21"/>
  <c r="AF173" i="21"/>
  <c r="AG173" i="21"/>
  <c r="AH173" i="21"/>
  <c r="AI173" i="21"/>
  <c r="AJ173" i="21"/>
  <c r="AK173" i="21"/>
  <c r="AL173" i="21"/>
  <c r="AM173" i="21"/>
  <c r="AN173" i="21"/>
  <c r="AO173" i="21"/>
  <c r="AP173" i="21"/>
  <c r="AQ173" i="21"/>
  <c r="AR173" i="21"/>
  <c r="AS173" i="21"/>
  <c r="AT173" i="21"/>
  <c r="AU173" i="21"/>
  <c r="AV173" i="21"/>
  <c r="AW173" i="21"/>
  <c r="AX173" i="21"/>
  <c r="AY173" i="21"/>
  <c r="AF174" i="21"/>
  <c r="AG174" i="21"/>
  <c r="AH174" i="21"/>
  <c r="AI174" i="21"/>
  <c r="AJ174" i="21"/>
  <c r="AK174" i="21"/>
  <c r="AL174" i="21"/>
  <c r="AM174" i="21"/>
  <c r="AN174" i="21"/>
  <c r="AO174" i="21"/>
  <c r="AP174" i="21"/>
  <c r="AQ174" i="21"/>
  <c r="AR174" i="21"/>
  <c r="AS174" i="21"/>
  <c r="AT174" i="21"/>
  <c r="AU174" i="21"/>
  <c r="AV174" i="21"/>
  <c r="AW174" i="21"/>
  <c r="AX174" i="21"/>
  <c r="AY174" i="21"/>
  <c r="AF175" i="21"/>
  <c r="AG175" i="21"/>
  <c r="AH175" i="21"/>
  <c r="AI175" i="21"/>
  <c r="AJ175" i="21"/>
  <c r="AK175" i="21"/>
  <c r="AL175" i="21"/>
  <c r="AM175" i="21"/>
  <c r="AN175" i="21"/>
  <c r="AO175" i="21"/>
  <c r="AP175" i="21"/>
  <c r="AQ175" i="21"/>
  <c r="AR175" i="21"/>
  <c r="AS175" i="21"/>
  <c r="AT175" i="21"/>
  <c r="AU175" i="21"/>
  <c r="AV175" i="21"/>
  <c r="AW175" i="21"/>
  <c r="AX175" i="21"/>
  <c r="AY175" i="21"/>
  <c r="AF176" i="21"/>
  <c r="AG176" i="21"/>
  <c r="AH176" i="21"/>
  <c r="AI176" i="21"/>
  <c r="AJ176" i="21"/>
  <c r="AK176" i="21"/>
  <c r="AL176" i="21"/>
  <c r="AM176" i="21"/>
  <c r="AN176" i="21"/>
  <c r="AO176" i="21"/>
  <c r="AP176" i="21"/>
  <c r="AQ176" i="21"/>
  <c r="AR176" i="21"/>
  <c r="AS176" i="21"/>
  <c r="AT176" i="21"/>
  <c r="AU176" i="21"/>
  <c r="AV176" i="21"/>
  <c r="AW176" i="21"/>
  <c r="AX176" i="21"/>
  <c r="AY176" i="21"/>
  <c r="AF177" i="21"/>
  <c r="AG177" i="21"/>
  <c r="AH177" i="21"/>
  <c r="AI177" i="21"/>
  <c r="AJ177" i="21"/>
  <c r="AK177" i="21"/>
  <c r="AL177" i="21"/>
  <c r="AM177" i="21"/>
  <c r="AN177" i="21"/>
  <c r="AO177" i="21"/>
  <c r="AP177" i="21"/>
  <c r="AQ177" i="21"/>
  <c r="AR177" i="21"/>
  <c r="AS177" i="21"/>
  <c r="AT177" i="21"/>
  <c r="AU177" i="21"/>
  <c r="AV177" i="21"/>
  <c r="AW177" i="21"/>
  <c r="AX177" i="21"/>
  <c r="AY177" i="21"/>
  <c r="AF178" i="21"/>
  <c r="AG178" i="21"/>
  <c r="AH178" i="21"/>
  <c r="AI178" i="21"/>
  <c r="AJ178" i="21"/>
  <c r="AK178" i="21"/>
  <c r="AL178" i="21"/>
  <c r="AM178" i="21"/>
  <c r="AN178" i="21"/>
  <c r="AO178" i="21"/>
  <c r="AP178" i="21"/>
  <c r="AQ178" i="21"/>
  <c r="AR178" i="21"/>
  <c r="AS178" i="21"/>
  <c r="AT178" i="21"/>
  <c r="AU178" i="21"/>
  <c r="AV178" i="21"/>
  <c r="AW178" i="21"/>
  <c r="AX178" i="21"/>
  <c r="AY178" i="21"/>
  <c r="AF179" i="21"/>
  <c r="AG179" i="21"/>
  <c r="AH179" i="21"/>
  <c r="AI179" i="21"/>
  <c r="AJ179" i="21"/>
  <c r="AK179" i="21"/>
  <c r="AL179" i="21"/>
  <c r="AM179" i="21"/>
  <c r="AN179" i="21"/>
  <c r="AO179" i="21"/>
  <c r="AP179" i="21"/>
  <c r="AQ179" i="21"/>
  <c r="AR179" i="21"/>
  <c r="AS179" i="21"/>
  <c r="AT179" i="21"/>
  <c r="AU179" i="21"/>
  <c r="AV179" i="21"/>
  <c r="AW179" i="21"/>
  <c r="AX179" i="21"/>
  <c r="AY179" i="21"/>
  <c r="AF180" i="21"/>
  <c r="AG180" i="21"/>
  <c r="AH180" i="21"/>
  <c r="AI180" i="21"/>
  <c r="AJ180" i="21"/>
  <c r="AK180" i="21"/>
  <c r="AL180" i="21"/>
  <c r="AM180" i="21"/>
  <c r="AN180" i="21"/>
  <c r="AO180" i="21"/>
  <c r="AP180" i="21"/>
  <c r="AQ180" i="21"/>
  <c r="AR180" i="21"/>
  <c r="AS180" i="21"/>
  <c r="AT180" i="21"/>
  <c r="AU180" i="21"/>
  <c r="AV180" i="21"/>
  <c r="AW180" i="21"/>
  <c r="AX180" i="21"/>
  <c r="AY180" i="21"/>
  <c r="AF181" i="21"/>
  <c r="AG181" i="21"/>
  <c r="AH181" i="21"/>
  <c r="AI181" i="21"/>
  <c r="AJ181" i="21"/>
  <c r="AK181" i="21"/>
  <c r="AL181" i="21"/>
  <c r="AM181" i="21"/>
  <c r="AN181" i="21"/>
  <c r="AO181" i="21"/>
  <c r="AP181" i="21"/>
  <c r="AQ181" i="21"/>
  <c r="AR181" i="21"/>
  <c r="AS181" i="21"/>
  <c r="AT181" i="21"/>
  <c r="AU181" i="21"/>
  <c r="AV181" i="21"/>
  <c r="AW181" i="21"/>
  <c r="AX181" i="21"/>
  <c r="AY181" i="21"/>
  <c r="AF182" i="21"/>
  <c r="AG182" i="21"/>
  <c r="AH182" i="21"/>
  <c r="AI182" i="21"/>
  <c r="AJ182" i="21"/>
  <c r="AK182" i="21"/>
  <c r="AL182" i="21"/>
  <c r="AM182" i="21"/>
  <c r="AN182" i="21"/>
  <c r="AO182" i="21"/>
  <c r="AP182" i="21"/>
  <c r="AQ182" i="21"/>
  <c r="AR182" i="21"/>
  <c r="AS182" i="21"/>
  <c r="AT182" i="21"/>
  <c r="AU182" i="21"/>
  <c r="AV182" i="21"/>
  <c r="AW182" i="21"/>
  <c r="AX182" i="21"/>
  <c r="AY182" i="21"/>
  <c r="AF183" i="21"/>
  <c r="AG183" i="21"/>
  <c r="AH183" i="21"/>
  <c r="AI183" i="21"/>
  <c r="AJ183" i="21"/>
  <c r="AK183" i="21"/>
  <c r="AL183" i="21"/>
  <c r="AM183" i="21"/>
  <c r="AN183" i="21"/>
  <c r="AO183" i="21"/>
  <c r="AP183" i="21"/>
  <c r="AQ183" i="21"/>
  <c r="AR183" i="21"/>
  <c r="AS183" i="21"/>
  <c r="AT183" i="21"/>
  <c r="AU183" i="21"/>
  <c r="AV183" i="21"/>
  <c r="AW183" i="21"/>
  <c r="AX183" i="21"/>
  <c r="AY183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F185" i="21"/>
  <c r="AG185" i="21"/>
  <c r="AH185" i="21"/>
  <c r="AI185" i="21"/>
  <c r="AJ185" i="21"/>
  <c r="AK185" i="21"/>
  <c r="AL185" i="21"/>
  <c r="AM185" i="21"/>
  <c r="AN185" i="21"/>
  <c r="AO185" i="21"/>
  <c r="AP185" i="21"/>
  <c r="AQ185" i="21"/>
  <c r="AR185" i="21"/>
  <c r="AS185" i="21"/>
  <c r="AT185" i="21"/>
  <c r="AU185" i="21"/>
  <c r="AV185" i="21"/>
  <c r="AW185" i="21"/>
  <c r="AX185" i="21"/>
  <c r="AY185" i="21"/>
  <c r="AF186" i="21"/>
  <c r="AG186" i="21"/>
  <c r="AH186" i="21"/>
  <c r="AI186" i="21"/>
  <c r="AJ186" i="21"/>
  <c r="AK186" i="21"/>
  <c r="AL186" i="21"/>
  <c r="AM186" i="21"/>
  <c r="AN186" i="21"/>
  <c r="AO186" i="21"/>
  <c r="AP186" i="21"/>
  <c r="AQ186" i="21"/>
  <c r="AR186" i="21"/>
  <c r="AS186" i="21"/>
  <c r="AT186" i="21"/>
  <c r="AU186" i="21"/>
  <c r="AV186" i="21"/>
  <c r="AW186" i="21"/>
  <c r="AX186" i="21"/>
  <c r="AY186" i="21"/>
  <c r="AF187" i="21"/>
  <c r="AG187" i="21"/>
  <c r="AH187" i="21"/>
  <c r="AI187" i="21"/>
  <c r="AJ187" i="21"/>
  <c r="AK187" i="21"/>
  <c r="AL187" i="21"/>
  <c r="AM187" i="21"/>
  <c r="AN187" i="21"/>
  <c r="AO187" i="21"/>
  <c r="AP187" i="21"/>
  <c r="AQ187" i="21"/>
  <c r="AR187" i="21"/>
  <c r="AS187" i="21"/>
  <c r="AT187" i="21"/>
  <c r="AU187" i="21"/>
  <c r="AV187" i="21"/>
  <c r="AW187" i="21"/>
  <c r="AX187" i="21"/>
  <c r="AY187" i="21"/>
  <c r="AF188" i="21"/>
  <c r="AG188" i="21"/>
  <c r="AH188" i="21"/>
  <c r="AI188" i="21"/>
  <c r="AJ188" i="21"/>
  <c r="AK188" i="21"/>
  <c r="AL188" i="21"/>
  <c r="AM188" i="21"/>
  <c r="AN188" i="21"/>
  <c r="AO188" i="21"/>
  <c r="AP188" i="21"/>
  <c r="AQ188" i="21"/>
  <c r="AR188" i="21"/>
  <c r="AS188" i="21"/>
  <c r="AT188" i="21"/>
  <c r="AU188" i="21"/>
  <c r="AV188" i="21"/>
  <c r="AW188" i="21"/>
  <c r="AX188" i="21"/>
  <c r="AY188" i="21"/>
  <c r="AF189" i="21"/>
  <c r="AG189" i="21"/>
  <c r="AH189" i="21"/>
  <c r="AI189" i="21"/>
  <c r="AJ189" i="21"/>
  <c r="AK189" i="21"/>
  <c r="AL189" i="21"/>
  <c r="AM189" i="21"/>
  <c r="AN189" i="21"/>
  <c r="AO189" i="21"/>
  <c r="AP189" i="21"/>
  <c r="AQ189" i="21"/>
  <c r="AR189" i="21"/>
  <c r="AS189" i="21"/>
  <c r="AT189" i="21"/>
  <c r="AU189" i="21"/>
  <c r="AV189" i="21"/>
  <c r="AW189" i="21"/>
  <c r="AX189" i="21"/>
  <c r="AY189" i="21"/>
  <c r="AF190" i="21"/>
  <c r="AG190" i="21"/>
  <c r="AH190" i="21"/>
  <c r="AI190" i="21"/>
  <c r="AJ190" i="21"/>
  <c r="AK190" i="21"/>
  <c r="AL190" i="21"/>
  <c r="AM190" i="21"/>
  <c r="AN190" i="21"/>
  <c r="AO190" i="21"/>
  <c r="AP190" i="21"/>
  <c r="AQ190" i="21"/>
  <c r="AR190" i="21"/>
  <c r="AS190" i="21"/>
  <c r="AT190" i="21"/>
  <c r="AU190" i="21"/>
  <c r="AV190" i="21"/>
  <c r="AW190" i="21"/>
  <c r="AX190" i="21"/>
  <c r="AY190" i="21"/>
  <c r="AF191" i="21"/>
  <c r="AG191" i="21"/>
  <c r="AH191" i="21"/>
  <c r="AI191" i="21"/>
  <c r="AJ191" i="21"/>
  <c r="AK191" i="21"/>
  <c r="AL191" i="21"/>
  <c r="AM191" i="21"/>
  <c r="AN191" i="21"/>
  <c r="AO191" i="21"/>
  <c r="AP191" i="21"/>
  <c r="AQ191" i="21"/>
  <c r="AR191" i="21"/>
  <c r="AS191" i="21"/>
  <c r="AT191" i="21"/>
  <c r="AU191" i="21"/>
  <c r="AV191" i="21"/>
  <c r="AW191" i="21"/>
  <c r="AX191" i="21"/>
  <c r="AY191" i="21"/>
  <c r="AF192" i="21"/>
  <c r="AG192" i="21"/>
  <c r="AH192" i="21"/>
  <c r="AI192" i="21"/>
  <c r="AJ192" i="21"/>
  <c r="AK192" i="21"/>
  <c r="AL192" i="21"/>
  <c r="AM192" i="21"/>
  <c r="AN192" i="21"/>
  <c r="AO192" i="21"/>
  <c r="AP192" i="21"/>
  <c r="AQ192" i="21"/>
  <c r="AR192" i="21"/>
  <c r="AS192" i="21"/>
  <c r="AT192" i="21"/>
  <c r="AU192" i="21"/>
  <c r="AV192" i="21"/>
  <c r="AW192" i="21"/>
  <c r="AX192" i="21"/>
  <c r="AY192" i="21"/>
  <c r="AF193" i="21"/>
  <c r="AG193" i="21"/>
  <c r="AH193" i="21"/>
  <c r="AI193" i="21"/>
  <c r="AJ193" i="21"/>
  <c r="AK193" i="21"/>
  <c r="AL193" i="21"/>
  <c r="AM193" i="21"/>
  <c r="AN193" i="21"/>
  <c r="AO193" i="21"/>
  <c r="AP193" i="21"/>
  <c r="AQ193" i="21"/>
  <c r="AR193" i="21"/>
  <c r="AS193" i="21"/>
  <c r="AT193" i="21"/>
  <c r="AU193" i="21"/>
  <c r="AV193" i="21"/>
  <c r="AW193" i="21"/>
  <c r="AX193" i="21"/>
  <c r="AY193" i="21"/>
  <c r="AF194" i="21"/>
  <c r="AG194" i="21"/>
  <c r="AH194" i="21"/>
  <c r="AI194" i="21"/>
  <c r="AJ194" i="21"/>
  <c r="AK194" i="21"/>
  <c r="AL194" i="21"/>
  <c r="AM194" i="21"/>
  <c r="AN194" i="21"/>
  <c r="AO194" i="21"/>
  <c r="AP194" i="21"/>
  <c r="AQ194" i="21"/>
  <c r="AR194" i="21"/>
  <c r="AS194" i="21"/>
  <c r="AT194" i="21"/>
  <c r="AU194" i="21"/>
  <c r="AV194" i="21"/>
  <c r="AW194" i="21"/>
  <c r="AX194" i="21"/>
  <c r="AY194" i="21"/>
  <c r="AF195" i="21"/>
  <c r="AG195" i="21"/>
  <c r="AH195" i="21"/>
  <c r="AI195" i="21"/>
  <c r="AJ195" i="21"/>
  <c r="AK195" i="21"/>
  <c r="AL195" i="21"/>
  <c r="AM195" i="21"/>
  <c r="AN195" i="21"/>
  <c r="AO195" i="21"/>
  <c r="AP195" i="21"/>
  <c r="AQ195" i="21"/>
  <c r="AR195" i="21"/>
  <c r="AS195" i="21"/>
  <c r="AT195" i="21"/>
  <c r="AU195" i="21"/>
  <c r="AV195" i="21"/>
  <c r="AW195" i="21"/>
  <c r="AX195" i="21"/>
  <c r="AY195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F197" i="21"/>
  <c r="AG197" i="21"/>
  <c r="AH197" i="21"/>
  <c r="AI197" i="21"/>
  <c r="AJ197" i="21"/>
  <c r="AK197" i="21"/>
  <c r="AL197" i="21"/>
  <c r="AM197" i="21"/>
  <c r="AN197" i="21"/>
  <c r="AO197" i="21"/>
  <c r="AP197" i="21"/>
  <c r="AQ197" i="21"/>
  <c r="AR197" i="21"/>
  <c r="AS197" i="21"/>
  <c r="AT197" i="21"/>
  <c r="AU197" i="21"/>
  <c r="AV197" i="21"/>
  <c r="AW197" i="21"/>
  <c r="AX197" i="21"/>
  <c r="AY197" i="21"/>
  <c r="AF198" i="21"/>
  <c r="AG198" i="21"/>
  <c r="AH198" i="21"/>
  <c r="AI198" i="21"/>
  <c r="AJ198" i="21"/>
  <c r="AK198" i="21"/>
  <c r="AL198" i="21"/>
  <c r="AM198" i="21"/>
  <c r="AN198" i="21"/>
  <c r="AO198" i="21"/>
  <c r="AP198" i="21"/>
  <c r="AQ198" i="21"/>
  <c r="AR198" i="21"/>
  <c r="AS198" i="21"/>
  <c r="AT198" i="21"/>
  <c r="AU198" i="21"/>
  <c r="AV198" i="21"/>
  <c r="AW198" i="21"/>
  <c r="AX198" i="21"/>
  <c r="AY198" i="21"/>
  <c r="AF199" i="21"/>
  <c r="AG199" i="21"/>
  <c r="AH199" i="21"/>
  <c r="AI199" i="21"/>
  <c r="AJ199" i="21"/>
  <c r="AK199" i="21"/>
  <c r="AL199" i="21"/>
  <c r="AM199" i="21"/>
  <c r="AN199" i="21"/>
  <c r="AO199" i="21"/>
  <c r="AP199" i="21"/>
  <c r="AQ199" i="21"/>
  <c r="AR199" i="21"/>
  <c r="AS199" i="21"/>
  <c r="AT199" i="21"/>
  <c r="AU199" i="21"/>
  <c r="AV199" i="21"/>
  <c r="AW199" i="21"/>
  <c r="AX199" i="21"/>
  <c r="AY199" i="21"/>
  <c r="AF200" i="21"/>
  <c r="AG200" i="21"/>
  <c r="AH200" i="21"/>
  <c r="AI200" i="21"/>
  <c r="AJ200" i="21"/>
  <c r="AK200" i="21"/>
  <c r="AL200" i="21"/>
  <c r="AM200" i="21"/>
  <c r="AN200" i="21"/>
  <c r="AO200" i="21"/>
  <c r="AP200" i="21"/>
  <c r="AQ200" i="21"/>
  <c r="AR200" i="21"/>
  <c r="AS200" i="21"/>
  <c r="AT200" i="21"/>
  <c r="AU200" i="21"/>
  <c r="AV200" i="21"/>
  <c r="AW200" i="21"/>
  <c r="AX200" i="21"/>
  <c r="AY200" i="21"/>
  <c r="AF201" i="21"/>
  <c r="AG201" i="21"/>
  <c r="AH201" i="21"/>
  <c r="AI201" i="21"/>
  <c r="AJ201" i="21"/>
  <c r="AK201" i="21"/>
  <c r="AL201" i="21"/>
  <c r="AM201" i="21"/>
  <c r="AN201" i="21"/>
  <c r="AO201" i="21"/>
  <c r="AP201" i="21"/>
  <c r="AQ201" i="21"/>
  <c r="AR201" i="21"/>
  <c r="AS201" i="21"/>
  <c r="AT201" i="21"/>
  <c r="AU201" i="21"/>
  <c r="AV201" i="21"/>
  <c r="AW201" i="21"/>
  <c r="AX201" i="21"/>
  <c r="AY201" i="21"/>
  <c r="AF202" i="21"/>
  <c r="AG202" i="21"/>
  <c r="AH202" i="21"/>
  <c r="AI202" i="21"/>
  <c r="AJ202" i="21"/>
  <c r="AK202" i="21"/>
  <c r="AL202" i="21"/>
  <c r="AM202" i="21"/>
  <c r="AN202" i="21"/>
  <c r="AO202" i="21"/>
  <c r="AP202" i="21"/>
  <c r="AQ202" i="21"/>
  <c r="AR202" i="21"/>
  <c r="AS202" i="21"/>
  <c r="AT202" i="21"/>
  <c r="AU202" i="21"/>
  <c r="AV202" i="21"/>
  <c r="AW202" i="21"/>
  <c r="AX202" i="21"/>
  <c r="AY202" i="21"/>
  <c r="AF203" i="21"/>
  <c r="AG203" i="21"/>
  <c r="AH203" i="21"/>
  <c r="AI203" i="21"/>
  <c r="AJ203" i="21"/>
  <c r="AK203" i="21"/>
  <c r="AL203" i="21"/>
  <c r="AM203" i="21"/>
  <c r="AN203" i="21"/>
  <c r="AO203" i="21"/>
  <c r="AP203" i="21"/>
  <c r="AQ203" i="21"/>
  <c r="AR203" i="21"/>
  <c r="AS203" i="21"/>
  <c r="AT203" i="21"/>
  <c r="AU203" i="21"/>
  <c r="AV203" i="21"/>
  <c r="AW203" i="21"/>
  <c r="AX203" i="21"/>
  <c r="AY203" i="21"/>
  <c r="AF204" i="21"/>
  <c r="AG204" i="21"/>
  <c r="AH204" i="21"/>
  <c r="AI204" i="21"/>
  <c r="AJ204" i="21"/>
  <c r="AK204" i="21"/>
  <c r="AL204" i="21"/>
  <c r="AM204" i="21"/>
  <c r="AN204" i="21"/>
  <c r="AO204" i="21"/>
  <c r="AP204" i="21"/>
  <c r="AQ204" i="21"/>
  <c r="AR204" i="21"/>
  <c r="AS204" i="21"/>
  <c r="AT204" i="21"/>
  <c r="AU204" i="21"/>
  <c r="AV204" i="21"/>
  <c r="AW204" i="21"/>
  <c r="AX204" i="21"/>
  <c r="AY204" i="21"/>
  <c r="AF205" i="21"/>
  <c r="AG205" i="21"/>
  <c r="AH205" i="21"/>
  <c r="AI205" i="21"/>
  <c r="AJ205" i="21"/>
  <c r="AK205" i="21"/>
  <c r="AL205" i="21"/>
  <c r="AM205" i="21"/>
  <c r="AN205" i="21"/>
  <c r="AO205" i="21"/>
  <c r="AP205" i="21"/>
  <c r="AQ205" i="21"/>
  <c r="AR205" i="21"/>
  <c r="AS205" i="21"/>
  <c r="AT205" i="21"/>
  <c r="AU205" i="21"/>
  <c r="AV205" i="21"/>
  <c r="AW205" i="21"/>
  <c r="AX205" i="21"/>
  <c r="AY205" i="21"/>
  <c r="AF206" i="21"/>
  <c r="AG206" i="21"/>
  <c r="AH206" i="21"/>
  <c r="AI206" i="21"/>
  <c r="AJ206" i="21"/>
  <c r="AK206" i="21"/>
  <c r="AL206" i="21"/>
  <c r="AM206" i="21"/>
  <c r="AN206" i="21"/>
  <c r="AO206" i="21"/>
  <c r="AP206" i="21"/>
  <c r="AQ206" i="21"/>
  <c r="AR206" i="21"/>
  <c r="AS206" i="21"/>
  <c r="AT206" i="21"/>
  <c r="AU206" i="21"/>
  <c r="AV206" i="21"/>
  <c r="AW206" i="21"/>
  <c r="AX206" i="21"/>
  <c r="AY206" i="21"/>
  <c r="AF207" i="21"/>
  <c r="AG207" i="21"/>
  <c r="AH207" i="21"/>
  <c r="AI207" i="21"/>
  <c r="AJ207" i="21"/>
  <c r="AK207" i="21"/>
  <c r="AL207" i="21"/>
  <c r="AM207" i="21"/>
  <c r="AN207" i="21"/>
  <c r="AO207" i="21"/>
  <c r="AP207" i="21"/>
  <c r="AQ207" i="21"/>
  <c r="AR207" i="21"/>
  <c r="AS207" i="21"/>
  <c r="AT207" i="21"/>
  <c r="AU207" i="21"/>
  <c r="AV207" i="21"/>
  <c r="AW207" i="21"/>
  <c r="AX207" i="21"/>
  <c r="AY207" i="21"/>
  <c r="AF208" i="21"/>
  <c r="AG208" i="21"/>
  <c r="AH208" i="21"/>
  <c r="AI208" i="21"/>
  <c r="AJ208" i="21"/>
  <c r="AK208" i="21"/>
  <c r="AL208" i="21"/>
  <c r="AM208" i="21"/>
  <c r="AN208" i="21"/>
  <c r="AO208" i="21"/>
  <c r="AP208" i="21"/>
  <c r="AQ208" i="21"/>
  <c r="AR208" i="21"/>
  <c r="AS208" i="21"/>
  <c r="AT208" i="21"/>
  <c r="AU208" i="21"/>
  <c r="AV208" i="21"/>
  <c r="AW208" i="21"/>
  <c r="AX208" i="21"/>
  <c r="AY208" i="21"/>
  <c r="AF209" i="21"/>
  <c r="AG209" i="21"/>
  <c r="AH209" i="21"/>
  <c r="AI209" i="21"/>
  <c r="AJ209" i="21"/>
  <c r="AK209" i="21"/>
  <c r="AL209" i="21"/>
  <c r="AM209" i="21"/>
  <c r="AN209" i="21"/>
  <c r="AO209" i="21"/>
  <c r="AP209" i="21"/>
  <c r="AQ209" i="21"/>
  <c r="AR209" i="21"/>
  <c r="AS209" i="21"/>
  <c r="AT209" i="21"/>
  <c r="AU209" i="21"/>
  <c r="AV209" i="21"/>
  <c r="AW209" i="21"/>
  <c r="AX209" i="21"/>
  <c r="AY209" i="21"/>
  <c r="AF210" i="21"/>
  <c r="AG210" i="21"/>
  <c r="AH210" i="21"/>
  <c r="AI210" i="21"/>
  <c r="AJ210" i="21"/>
  <c r="AK210" i="21"/>
  <c r="AL210" i="21"/>
  <c r="AM210" i="21"/>
  <c r="AN210" i="21"/>
  <c r="AO210" i="21"/>
  <c r="AP210" i="21"/>
  <c r="AQ210" i="21"/>
  <c r="AR210" i="21"/>
  <c r="AS210" i="21"/>
  <c r="AT210" i="21"/>
  <c r="AU210" i="21"/>
  <c r="AV210" i="21"/>
  <c r="AW210" i="21"/>
  <c r="AX210" i="21"/>
  <c r="AY210" i="21"/>
  <c r="AF211" i="21"/>
  <c r="AG211" i="21"/>
  <c r="AH211" i="21"/>
  <c r="AI211" i="21"/>
  <c r="AJ211" i="21"/>
  <c r="AK211" i="21"/>
  <c r="AL211" i="21"/>
  <c r="AM211" i="21"/>
  <c r="AN211" i="21"/>
  <c r="AO211" i="21"/>
  <c r="AP211" i="21"/>
  <c r="AQ211" i="21"/>
  <c r="AR211" i="21"/>
  <c r="AS211" i="21"/>
  <c r="AT211" i="21"/>
  <c r="AU211" i="21"/>
  <c r="AV211" i="21"/>
  <c r="AW211" i="21"/>
  <c r="AX211" i="21"/>
  <c r="AY211" i="21"/>
  <c r="AF212" i="21"/>
  <c r="AG212" i="21"/>
  <c r="AH212" i="21"/>
  <c r="AI212" i="21"/>
  <c r="AJ212" i="21"/>
  <c r="AK212" i="21"/>
  <c r="AL212" i="21"/>
  <c r="AM212" i="21"/>
  <c r="AN212" i="21"/>
  <c r="AO212" i="21"/>
  <c r="AP212" i="21"/>
  <c r="AQ212" i="21"/>
  <c r="AR212" i="21"/>
  <c r="AS212" i="21"/>
  <c r="AT212" i="21"/>
  <c r="AU212" i="21"/>
  <c r="AV212" i="21"/>
  <c r="AW212" i="21"/>
  <c r="AX212" i="21"/>
  <c r="AY212" i="21"/>
  <c r="AF213" i="21"/>
  <c r="AG213" i="21"/>
  <c r="AH213" i="21"/>
  <c r="AI213" i="21"/>
  <c r="AJ213" i="21"/>
  <c r="AK213" i="21"/>
  <c r="AL213" i="21"/>
  <c r="AM213" i="21"/>
  <c r="AN213" i="21"/>
  <c r="AO213" i="21"/>
  <c r="AP213" i="21"/>
  <c r="AQ213" i="21"/>
  <c r="AR213" i="21"/>
  <c r="AS213" i="21"/>
  <c r="AT213" i="21"/>
  <c r="AU213" i="21"/>
  <c r="AV213" i="21"/>
  <c r="AW213" i="21"/>
  <c r="AX213" i="21"/>
  <c r="AY213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F215" i="21"/>
  <c r="AG215" i="21"/>
  <c r="AH215" i="21"/>
  <c r="AI215" i="21"/>
  <c r="AJ215" i="21"/>
  <c r="AK215" i="21"/>
  <c r="AL215" i="21"/>
  <c r="AM215" i="21"/>
  <c r="AN215" i="21"/>
  <c r="AO215" i="21"/>
  <c r="AP215" i="21"/>
  <c r="AQ215" i="21"/>
  <c r="AR215" i="21"/>
  <c r="AS215" i="21"/>
  <c r="AT215" i="21"/>
  <c r="AU215" i="21"/>
  <c r="AV215" i="21"/>
  <c r="AW215" i="21"/>
  <c r="AX215" i="21"/>
  <c r="AY215" i="21"/>
  <c r="AF216" i="21"/>
  <c r="AG216" i="21"/>
  <c r="AH216" i="21"/>
  <c r="AI216" i="21"/>
  <c r="AJ216" i="21"/>
  <c r="AK216" i="21"/>
  <c r="AL216" i="21"/>
  <c r="AM216" i="21"/>
  <c r="AN216" i="21"/>
  <c r="AO216" i="21"/>
  <c r="AP216" i="21"/>
  <c r="AQ216" i="21"/>
  <c r="AR216" i="21"/>
  <c r="AS216" i="21"/>
  <c r="AT216" i="21"/>
  <c r="AU216" i="21"/>
  <c r="AV216" i="21"/>
  <c r="AW216" i="21"/>
  <c r="AX216" i="21"/>
  <c r="AY216" i="21"/>
  <c r="AF217" i="21"/>
  <c r="AG217" i="21"/>
  <c r="AH217" i="21"/>
  <c r="AI217" i="21"/>
  <c r="AJ217" i="21"/>
  <c r="AK217" i="21"/>
  <c r="AL217" i="21"/>
  <c r="AM217" i="21"/>
  <c r="AN217" i="21"/>
  <c r="AO217" i="21"/>
  <c r="AP217" i="21"/>
  <c r="AQ217" i="21"/>
  <c r="AR217" i="21"/>
  <c r="AS217" i="21"/>
  <c r="AT217" i="21"/>
  <c r="AU217" i="21"/>
  <c r="AV217" i="21"/>
  <c r="AW217" i="21"/>
  <c r="AX217" i="21"/>
  <c r="AY217" i="21"/>
  <c r="AF218" i="21"/>
  <c r="AG218" i="21"/>
  <c r="AH218" i="21"/>
  <c r="AI218" i="21"/>
  <c r="AJ218" i="21"/>
  <c r="AK218" i="21"/>
  <c r="AL218" i="21"/>
  <c r="AM218" i="21"/>
  <c r="AN218" i="21"/>
  <c r="AO218" i="21"/>
  <c r="AP218" i="21"/>
  <c r="AQ218" i="21"/>
  <c r="AR218" i="21"/>
  <c r="AS218" i="21"/>
  <c r="AT218" i="21"/>
  <c r="AU218" i="21"/>
  <c r="AV218" i="21"/>
  <c r="AW218" i="21"/>
  <c r="AX218" i="21"/>
  <c r="AY218" i="21"/>
  <c r="AF219" i="21"/>
  <c r="AG219" i="21"/>
  <c r="AH219" i="21"/>
  <c r="AI219" i="21"/>
  <c r="AJ219" i="21"/>
  <c r="AK219" i="21"/>
  <c r="AL219" i="21"/>
  <c r="AM219" i="21"/>
  <c r="AN219" i="21"/>
  <c r="AO219" i="21"/>
  <c r="AP219" i="21"/>
  <c r="AQ219" i="21"/>
  <c r="AR219" i="21"/>
  <c r="AS219" i="21"/>
  <c r="AT219" i="21"/>
  <c r="AU219" i="21"/>
  <c r="AV219" i="21"/>
  <c r="AW219" i="21"/>
  <c r="AX219" i="21"/>
  <c r="AY219" i="21"/>
  <c r="AF220" i="21"/>
  <c r="AG220" i="21"/>
  <c r="AH220" i="21"/>
  <c r="AI220" i="21"/>
  <c r="AJ220" i="21"/>
  <c r="AK220" i="21"/>
  <c r="AL220" i="21"/>
  <c r="AM220" i="21"/>
  <c r="AN220" i="21"/>
  <c r="AO220" i="21"/>
  <c r="AP220" i="21"/>
  <c r="AQ220" i="21"/>
  <c r="AR220" i="21"/>
  <c r="AS220" i="21"/>
  <c r="AT220" i="21"/>
  <c r="AU220" i="21"/>
  <c r="AV220" i="21"/>
  <c r="AW220" i="21"/>
  <c r="AX220" i="21"/>
  <c r="AY220" i="21"/>
  <c r="AF221" i="21"/>
  <c r="AG221" i="21"/>
  <c r="AH221" i="21"/>
  <c r="AI221" i="21"/>
  <c r="AJ221" i="21"/>
  <c r="AK221" i="21"/>
  <c r="AL221" i="21"/>
  <c r="AM221" i="21"/>
  <c r="AN221" i="21"/>
  <c r="AO221" i="21"/>
  <c r="AP221" i="21"/>
  <c r="AQ221" i="21"/>
  <c r="AR221" i="21"/>
  <c r="AS221" i="21"/>
  <c r="AT221" i="21"/>
  <c r="AU221" i="21"/>
  <c r="AV221" i="21"/>
  <c r="AW221" i="21"/>
  <c r="AX221" i="21"/>
  <c r="AY221" i="21"/>
  <c r="AF222" i="21"/>
  <c r="AG222" i="21"/>
  <c r="AH222" i="21"/>
  <c r="AI222" i="21"/>
  <c r="AJ222" i="21"/>
  <c r="AK222" i="21"/>
  <c r="AL222" i="21"/>
  <c r="AM222" i="21"/>
  <c r="AN222" i="21"/>
  <c r="AO222" i="21"/>
  <c r="AP222" i="21"/>
  <c r="AQ222" i="21"/>
  <c r="AR222" i="21"/>
  <c r="AS222" i="21"/>
  <c r="AT222" i="21"/>
  <c r="AU222" i="21"/>
  <c r="AV222" i="21"/>
  <c r="AW222" i="21"/>
  <c r="AX222" i="21"/>
  <c r="AY222" i="21"/>
  <c r="AF223" i="21"/>
  <c r="AG223" i="21"/>
  <c r="AH223" i="21"/>
  <c r="AI223" i="21"/>
  <c r="AJ223" i="21"/>
  <c r="AK223" i="21"/>
  <c r="AL223" i="21"/>
  <c r="AM223" i="21"/>
  <c r="AN223" i="21"/>
  <c r="AO223" i="21"/>
  <c r="AP223" i="21"/>
  <c r="AQ223" i="21"/>
  <c r="AR223" i="21"/>
  <c r="AS223" i="21"/>
  <c r="AT223" i="21"/>
  <c r="AU223" i="21"/>
  <c r="AV223" i="21"/>
  <c r="AW223" i="21"/>
  <c r="AX223" i="21"/>
  <c r="AY223" i="21"/>
  <c r="AF224" i="21"/>
  <c r="AG224" i="21"/>
  <c r="AH224" i="21"/>
  <c r="AI224" i="21"/>
  <c r="AJ224" i="21"/>
  <c r="AK224" i="21"/>
  <c r="AL224" i="21"/>
  <c r="AM224" i="21"/>
  <c r="AN224" i="21"/>
  <c r="AO224" i="21"/>
  <c r="AP224" i="21"/>
  <c r="AQ224" i="21"/>
  <c r="AR224" i="21"/>
  <c r="AS224" i="21"/>
  <c r="AT224" i="21"/>
  <c r="AU224" i="21"/>
  <c r="AV224" i="21"/>
  <c r="AW224" i="21"/>
  <c r="AX224" i="21"/>
  <c r="AY224" i="21"/>
  <c r="AF225" i="21"/>
  <c r="AG225" i="21"/>
  <c r="AH225" i="21"/>
  <c r="AI225" i="21"/>
  <c r="AJ225" i="21"/>
  <c r="AK225" i="21"/>
  <c r="AL225" i="21"/>
  <c r="AM225" i="21"/>
  <c r="AN225" i="21"/>
  <c r="AO225" i="21"/>
  <c r="AP225" i="21"/>
  <c r="AQ225" i="21"/>
  <c r="AR225" i="21"/>
  <c r="AS225" i="21"/>
  <c r="AT225" i="21"/>
  <c r="AU225" i="21"/>
  <c r="AV225" i="21"/>
  <c r="AW225" i="21"/>
  <c r="AX225" i="21"/>
  <c r="AY225" i="21"/>
  <c r="AF226" i="21"/>
  <c r="AG226" i="21"/>
  <c r="AH226" i="21"/>
  <c r="AI226" i="21"/>
  <c r="AJ226" i="21"/>
  <c r="AK226" i="21"/>
  <c r="AL226" i="21"/>
  <c r="AM226" i="21"/>
  <c r="AN226" i="21"/>
  <c r="AO226" i="21"/>
  <c r="AP226" i="21"/>
  <c r="AQ226" i="21"/>
  <c r="AR226" i="21"/>
  <c r="AS226" i="21"/>
  <c r="AT226" i="21"/>
  <c r="AU226" i="21"/>
  <c r="AV226" i="21"/>
  <c r="AW226" i="21"/>
  <c r="AX226" i="21"/>
  <c r="AY226" i="21"/>
  <c r="AF227" i="21"/>
  <c r="AG227" i="21"/>
  <c r="AH227" i="21"/>
  <c r="AI227" i="21"/>
  <c r="AJ227" i="21"/>
  <c r="AK227" i="21"/>
  <c r="AL227" i="21"/>
  <c r="AM227" i="21"/>
  <c r="AN227" i="21"/>
  <c r="AO227" i="21"/>
  <c r="AP227" i="21"/>
  <c r="AQ227" i="21"/>
  <c r="AR227" i="21"/>
  <c r="AS227" i="21"/>
  <c r="AT227" i="21"/>
  <c r="AU227" i="21"/>
  <c r="AV227" i="21"/>
  <c r="AW227" i="21"/>
  <c r="AX227" i="21"/>
  <c r="AY227" i="21"/>
  <c r="AF228" i="21"/>
  <c r="AG228" i="21"/>
  <c r="AH228" i="21"/>
  <c r="AI228" i="21"/>
  <c r="AJ228" i="21"/>
  <c r="AK228" i="21"/>
  <c r="AL228" i="21"/>
  <c r="AM228" i="21"/>
  <c r="AN228" i="21"/>
  <c r="AO228" i="21"/>
  <c r="AP228" i="21"/>
  <c r="AQ228" i="21"/>
  <c r="AR228" i="21"/>
  <c r="AS228" i="21"/>
  <c r="AT228" i="21"/>
  <c r="AU228" i="21"/>
  <c r="AV228" i="21"/>
  <c r="AW228" i="21"/>
  <c r="AX228" i="21"/>
  <c r="AY228" i="21"/>
  <c r="AF229" i="21"/>
  <c r="AG229" i="21"/>
  <c r="AH229" i="21"/>
  <c r="AI229" i="21"/>
  <c r="AJ229" i="21"/>
  <c r="AK229" i="21"/>
  <c r="AL229" i="21"/>
  <c r="AM229" i="21"/>
  <c r="AN229" i="21"/>
  <c r="AO229" i="21"/>
  <c r="AP229" i="21"/>
  <c r="AQ229" i="21"/>
  <c r="AR229" i="21"/>
  <c r="AS229" i="21"/>
  <c r="AT229" i="21"/>
  <c r="AU229" i="21"/>
  <c r="AV229" i="21"/>
  <c r="AW229" i="21"/>
  <c r="AX229" i="21"/>
  <c r="AY229" i="21"/>
  <c r="AF230" i="21"/>
  <c r="AG230" i="21"/>
  <c r="AH230" i="21"/>
  <c r="AI230" i="21"/>
  <c r="AJ230" i="21"/>
  <c r="AK230" i="21"/>
  <c r="AL230" i="21"/>
  <c r="AM230" i="21"/>
  <c r="AN230" i="21"/>
  <c r="AO230" i="21"/>
  <c r="AP230" i="21"/>
  <c r="AQ230" i="21"/>
  <c r="AR230" i="21"/>
  <c r="AS230" i="21"/>
  <c r="AT230" i="21"/>
  <c r="AU230" i="21"/>
  <c r="AV230" i="21"/>
  <c r="AW230" i="21"/>
  <c r="AX230" i="21"/>
  <c r="AY230" i="21"/>
  <c r="AF231" i="21"/>
  <c r="AG231" i="21"/>
  <c r="AH231" i="21"/>
  <c r="AI231" i="21"/>
  <c r="AJ231" i="21"/>
  <c r="AK231" i="21"/>
  <c r="AL231" i="21"/>
  <c r="AM231" i="21"/>
  <c r="AN231" i="21"/>
  <c r="AO231" i="21"/>
  <c r="AP231" i="21"/>
  <c r="AQ231" i="21"/>
  <c r="AR231" i="21"/>
  <c r="AS231" i="21"/>
  <c r="AT231" i="21"/>
  <c r="AU231" i="21"/>
  <c r="AV231" i="21"/>
  <c r="AW231" i="21"/>
  <c r="AX231" i="21"/>
  <c r="AY231" i="21"/>
  <c r="AF232" i="21"/>
  <c r="AG232" i="21"/>
  <c r="AH232" i="21"/>
  <c r="AI232" i="21"/>
  <c r="AJ232" i="21"/>
  <c r="AK232" i="21"/>
  <c r="AL232" i="21"/>
  <c r="AM232" i="21"/>
  <c r="AN232" i="21"/>
  <c r="AO232" i="21"/>
  <c r="AP232" i="21"/>
  <c r="AQ232" i="21"/>
  <c r="AR232" i="21"/>
  <c r="AS232" i="21"/>
  <c r="AT232" i="21"/>
  <c r="AU232" i="21"/>
  <c r="AV232" i="21"/>
  <c r="AW232" i="21"/>
  <c r="AX232" i="21"/>
  <c r="AY232" i="21"/>
  <c r="AF233" i="21"/>
  <c r="AG233" i="21"/>
  <c r="AH233" i="21"/>
  <c r="AI233" i="21"/>
  <c r="AJ233" i="21"/>
  <c r="AK233" i="21"/>
  <c r="AL233" i="21"/>
  <c r="AM233" i="21"/>
  <c r="AN233" i="21"/>
  <c r="AO233" i="21"/>
  <c r="AP233" i="21"/>
  <c r="AQ233" i="21"/>
  <c r="AR233" i="21"/>
  <c r="AS233" i="21"/>
  <c r="AT233" i="21"/>
  <c r="AU233" i="21"/>
  <c r="AV233" i="21"/>
  <c r="AW233" i="21"/>
  <c r="AX233" i="21"/>
  <c r="AY233" i="21"/>
  <c r="AF234" i="21"/>
  <c r="AG234" i="21"/>
  <c r="AH234" i="21"/>
  <c r="AI234" i="21"/>
  <c r="AJ234" i="21"/>
  <c r="AK234" i="21"/>
  <c r="AL234" i="21"/>
  <c r="AM234" i="21"/>
  <c r="AN234" i="21"/>
  <c r="AO234" i="21"/>
  <c r="AP234" i="21"/>
  <c r="AQ234" i="21"/>
  <c r="AR234" i="21"/>
  <c r="AS234" i="21"/>
  <c r="AT234" i="21"/>
  <c r="AU234" i="21"/>
  <c r="AV234" i="21"/>
  <c r="AW234" i="21"/>
  <c r="AX234" i="21"/>
  <c r="AY234" i="21"/>
  <c r="AF236" i="21"/>
  <c r="AG236" i="21"/>
  <c r="AH236" i="21"/>
  <c r="AI236" i="21"/>
  <c r="AJ236" i="21"/>
  <c r="AK236" i="21"/>
  <c r="AL236" i="21"/>
  <c r="AM236" i="21"/>
  <c r="AN236" i="21"/>
  <c r="AO236" i="21"/>
  <c r="AP236" i="21"/>
  <c r="AQ236" i="21"/>
  <c r="AR236" i="21"/>
  <c r="AS236" i="21"/>
  <c r="AT236" i="21"/>
  <c r="AU236" i="21"/>
  <c r="AV236" i="21"/>
  <c r="AW236" i="21"/>
  <c r="AX236" i="21"/>
  <c r="AY236" i="21"/>
  <c r="AF235" i="21"/>
  <c r="AG235" i="21"/>
  <c r="AH235" i="21"/>
  <c r="AI235" i="21"/>
  <c r="AJ235" i="21"/>
  <c r="AK235" i="21"/>
  <c r="AL235" i="21"/>
  <c r="AM235" i="21"/>
  <c r="AN235" i="21"/>
  <c r="AO235" i="21"/>
  <c r="AP235" i="21"/>
  <c r="AQ235" i="21"/>
  <c r="AR235" i="21"/>
  <c r="AS235" i="21"/>
  <c r="AT235" i="21"/>
  <c r="AU235" i="21"/>
  <c r="AV235" i="21"/>
  <c r="AW235" i="21"/>
  <c r="AX235" i="21"/>
  <c r="AY235" i="21"/>
  <c r="AF237" i="21"/>
  <c r="AG237" i="21"/>
  <c r="AH237" i="21"/>
  <c r="AI237" i="21"/>
  <c r="AJ237" i="21"/>
  <c r="AK237" i="21"/>
  <c r="AL237" i="21"/>
  <c r="AM237" i="21"/>
  <c r="AN237" i="21"/>
  <c r="AO237" i="21"/>
  <c r="AP237" i="21"/>
  <c r="AQ237" i="21"/>
  <c r="AR237" i="21"/>
  <c r="AS237" i="21"/>
  <c r="AT237" i="21"/>
  <c r="AU237" i="21"/>
  <c r="AV237" i="21"/>
  <c r="AW237" i="21"/>
  <c r="AX237" i="21"/>
  <c r="AY237" i="21"/>
  <c r="AF238" i="21"/>
  <c r="AG238" i="21"/>
  <c r="AH238" i="21"/>
  <c r="AI238" i="21"/>
  <c r="AJ238" i="21"/>
  <c r="AK238" i="21"/>
  <c r="AL238" i="21"/>
  <c r="AM238" i="21"/>
  <c r="AN238" i="21"/>
  <c r="AO238" i="21"/>
  <c r="AP238" i="21"/>
  <c r="AQ238" i="21"/>
  <c r="AR238" i="21"/>
  <c r="AS238" i="21"/>
  <c r="AT238" i="21"/>
  <c r="AU238" i="21"/>
  <c r="AV238" i="21"/>
  <c r="AW238" i="21"/>
  <c r="AX238" i="21"/>
  <c r="AY238" i="21"/>
  <c r="AF239" i="21"/>
  <c r="AG239" i="21"/>
  <c r="AH239" i="21"/>
  <c r="AI239" i="21"/>
  <c r="AJ239" i="21"/>
  <c r="AK239" i="21"/>
  <c r="AL239" i="21"/>
  <c r="AM239" i="21"/>
  <c r="AN239" i="21"/>
  <c r="AO239" i="21"/>
  <c r="AP239" i="21"/>
  <c r="AQ239" i="21"/>
  <c r="AR239" i="21"/>
  <c r="AS239" i="21"/>
  <c r="AT239" i="21"/>
  <c r="AU239" i="21"/>
  <c r="AV239" i="21"/>
  <c r="AW239" i="21"/>
  <c r="AX239" i="21"/>
  <c r="AY239" i="21"/>
  <c r="AF240" i="21"/>
  <c r="AG240" i="21"/>
  <c r="AH240" i="21"/>
  <c r="AI240" i="21"/>
  <c r="AJ240" i="21"/>
  <c r="AK240" i="21"/>
  <c r="AL240" i="21"/>
  <c r="AM240" i="21"/>
  <c r="AN240" i="21"/>
  <c r="AO240" i="21"/>
  <c r="AP240" i="21"/>
  <c r="AQ240" i="21"/>
  <c r="AR240" i="21"/>
  <c r="AS240" i="21"/>
  <c r="AT240" i="21"/>
  <c r="AU240" i="21"/>
  <c r="AV240" i="21"/>
  <c r="AW240" i="21"/>
  <c r="AX240" i="21"/>
  <c r="AY240" i="21"/>
  <c r="AF241" i="21"/>
  <c r="AG241" i="21"/>
  <c r="AH241" i="21"/>
  <c r="AI241" i="21"/>
  <c r="AJ241" i="21"/>
  <c r="AK241" i="21"/>
  <c r="AL241" i="21"/>
  <c r="AM241" i="21"/>
  <c r="AN241" i="21"/>
  <c r="AO241" i="21"/>
  <c r="AP241" i="21"/>
  <c r="AQ241" i="21"/>
  <c r="AR241" i="21"/>
  <c r="AS241" i="21"/>
  <c r="AT241" i="21"/>
  <c r="AU241" i="21"/>
  <c r="AV241" i="21"/>
  <c r="AW241" i="21"/>
  <c r="AX241" i="21"/>
  <c r="AY241" i="21"/>
  <c r="AF242" i="21"/>
  <c r="AG242" i="21"/>
  <c r="AH242" i="21"/>
  <c r="AI242" i="21"/>
  <c r="AJ242" i="21"/>
  <c r="AK242" i="21"/>
  <c r="AL242" i="21"/>
  <c r="AM242" i="21"/>
  <c r="AN242" i="21"/>
  <c r="AO242" i="21"/>
  <c r="AP242" i="21"/>
  <c r="AQ242" i="21"/>
  <c r="AR242" i="21"/>
  <c r="AS242" i="21"/>
  <c r="AT242" i="21"/>
  <c r="AU242" i="21"/>
  <c r="AV242" i="21"/>
  <c r="AW242" i="21"/>
  <c r="AX242" i="21"/>
  <c r="AY242" i="21"/>
  <c r="AF243" i="21"/>
  <c r="AG243" i="21"/>
  <c r="AH243" i="21"/>
  <c r="AI243" i="21"/>
  <c r="AJ243" i="21"/>
  <c r="AK243" i="21"/>
  <c r="AL243" i="21"/>
  <c r="AM243" i="21"/>
  <c r="AN243" i="21"/>
  <c r="AO243" i="21"/>
  <c r="AP243" i="21"/>
  <c r="AQ243" i="21"/>
  <c r="AR243" i="21"/>
  <c r="AS243" i="21"/>
  <c r="AT243" i="21"/>
  <c r="AU243" i="21"/>
  <c r="AV243" i="21"/>
  <c r="AW243" i="21"/>
  <c r="AX243" i="21"/>
  <c r="AY243" i="21"/>
  <c r="AG4" i="21"/>
  <c r="AH4" i="21"/>
  <c r="AI4" i="21"/>
  <c r="AJ4" i="21"/>
  <c r="AK4" i="21"/>
  <c r="AL4" i="21"/>
  <c r="AM4" i="21"/>
  <c r="AN4" i="21"/>
  <c r="AO4" i="21"/>
  <c r="AP4" i="21"/>
  <c r="AQ4" i="21"/>
  <c r="AR4" i="21"/>
  <c r="AS4" i="21"/>
  <c r="AT4" i="21"/>
  <c r="AU4" i="21"/>
  <c r="AV4" i="21"/>
  <c r="AW4" i="21"/>
  <c r="AX4" i="21"/>
  <c r="AY4" i="21"/>
  <c r="AF4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K23" i="21"/>
  <c r="L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C65" i="21"/>
  <c r="AD65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C77" i="21"/>
  <c r="AD77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Z84" i="21"/>
  <c r="AA84" i="21"/>
  <c r="AB84" i="21"/>
  <c r="AC84" i="21"/>
  <c r="AD84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Z107" i="21"/>
  <c r="AA107" i="21"/>
  <c r="AB107" i="21"/>
  <c r="AC107" i="21"/>
  <c r="AD107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Z109" i="21"/>
  <c r="AA109" i="21"/>
  <c r="AB109" i="21"/>
  <c r="AC109" i="21"/>
  <c r="AD109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Z120" i="21"/>
  <c r="AA120" i="21"/>
  <c r="AB120" i="21"/>
  <c r="AC120" i="21"/>
  <c r="AD12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Z130" i="21"/>
  <c r="AA130" i="21"/>
  <c r="AB130" i="21"/>
  <c r="AC130" i="21"/>
  <c r="AD130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CN35" i="21" s="1"/>
  <c r="AD35" i="21"/>
  <c r="CO35" i="21" s="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C56" i="21"/>
  <c r="AD56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AB57" i="21"/>
  <c r="AC57" i="21"/>
  <c r="AD57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AB58" i="21"/>
  <c r="AC58" i="21"/>
  <c r="AD58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C59" i="21"/>
  <c r="AD59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C62" i="21"/>
  <c r="AD62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AB64" i="21"/>
  <c r="AC64" i="21"/>
  <c r="AD64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AB66" i="21"/>
  <c r="AC66" i="21"/>
  <c r="AD66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AB67" i="21"/>
  <c r="AC67" i="21"/>
  <c r="AD67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Z69" i="21"/>
  <c r="AA69" i="21"/>
  <c r="AB69" i="21"/>
  <c r="AC69" i="21"/>
  <c r="AD69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Z70" i="21"/>
  <c r="AA70" i="21"/>
  <c r="AB70" i="21"/>
  <c r="AC70" i="21"/>
  <c r="AD70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AB71" i="21"/>
  <c r="AC71" i="21"/>
  <c r="AD71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Z72" i="21"/>
  <c r="AA72" i="21"/>
  <c r="AB72" i="21"/>
  <c r="AC72" i="21"/>
  <c r="AD72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C80" i="21"/>
  <c r="AD80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Z85" i="21"/>
  <c r="AA85" i="21"/>
  <c r="AB85" i="21"/>
  <c r="AC85" i="21"/>
  <c r="AD85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Z86" i="21"/>
  <c r="AA86" i="21"/>
  <c r="AB86" i="21"/>
  <c r="AC86" i="21"/>
  <c r="AD86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AB87" i="21"/>
  <c r="AC87" i="21"/>
  <c r="AD87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AB88" i="21"/>
  <c r="AC88" i="21"/>
  <c r="AD88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Z89" i="21"/>
  <c r="AA89" i="21"/>
  <c r="AB89" i="21"/>
  <c r="AC89" i="21"/>
  <c r="AD89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AB91" i="21"/>
  <c r="AC91" i="21"/>
  <c r="AD91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Z93" i="21"/>
  <c r="AA93" i="21"/>
  <c r="AB93" i="21"/>
  <c r="AC93" i="21"/>
  <c r="AD93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Z94" i="21"/>
  <c r="AA94" i="21"/>
  <c r="AB94" i="21"/>
  <c r="AC94" i="21"/>
  <c r="AD94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Z95" i="21"/>
  <c r="AA95" i="21"/>
  <c r="AB95" i="21"/>
  <c r="AC95" i="21"/>
  <c r="AD95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Z96" i="21"/>
  <c r="AA96" i="21"/>
  <c r="AB96" i="21"/>
  <c r="AC96" i="21"/>
  <c r="AD96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Z97" i="21"/>
  <c r="AA97" i="21"/>
  <c r="AB97" i="21"/>
  <c r="AC97" i="21"/>
  <c r="AD97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Z98" i="21"/>
  <c r="AA98" i="21"/>
  <c r="AB98" i="21"/>
  <c r="AC98" i="21"/>
  <c r="AD98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Z100" i="21"/>
  <c r="AA100" i="21"/>
  <c r="AB100" i="21"/>
  <c r="AC100" i="21"/>
  <c r="AD100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Z101" i="21"/>
  <c r="AA101" i="21"/>
  <c r="AB101" i="21"/>
  <c r="AC101" i="21"/>
  <c r="AD101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Z102" i="21"/>
  <c r="AA102" i="21"/>
  <c r="AB102" i="21"/>
  <c r="AC102" i="21"/>
  <c r="AD102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Z104" i="21"/>
  <c r="AA104" i="21"/>
  <c r="AB104" i="21"/>
  <c r="AC104" i="21"/>
  <c r="AD104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Z105" i="21"/>
  <c r="AA105" i="21"/>
  <c r="AB105" i="21"/>
  <c r="AC105" i="21"/>
  <c r="AD105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Z106" i="21"/>
  <c r="AA106" i="21"/>
  <c r="AB106" i="21"/>
  <c r="AC106" i="21"/>
  <c r="AD106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Z110" i="21"/>
  <c r="AA110" i="21"/>
  <c r="AB110" i="21"/>
  <c r="AC110" i="21"/>
  <c r="AD110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Z111" i="21"/>
  <c r="AA111" i="21"/>
  <c r="AB111" i="21"/>
  <c r="AC111" i="21"/>
  <c r="AD111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Z112" i="21"/>
  <c r="AA112" i="21"/>
  <c r="AB112" i="21"/>
  <c r="AC112" i="21"/>
  <c r="AD112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Z113" i="21"/>
  <c r="AA113" i="21"/>
  <c r="AB113" i="21"/>
  <c r="AC113" i="21"/>
  <c r="AD113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Z114" i="21"/>
  <c r="AA114" i="21"/>
  <c r="AB114" i="21"/>
  <c r="AC114" i="21"/>
  <c r="AD114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Z115" i="21"/>
  <c r="AA115" i="21"/>
  <c r="AB115" i="21"/>
  <c r="AC115" i="21"/>
  <c r="AD115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Z116" i="21"/>
  <c r="AA116" i="21"/>
  <c r="AB116" i="21"/>
  <c r="AC116" i="21"/>
  <c r="AD116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Z117" i="21"/>
  <c r="AA117" i="21"/>
  <c r="AB117" i="21"/>
  <c r="AC117" i="21"/>
  <c r="AD117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Z118" i="21"/>
  <c r="AA118" i="21"/>
  <c r="AB118" i="21"/>
  <c r="AC118" i="21"/>
  <c r="AD118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Z119" i="21"/>
  <c r="AA119" i="21"/>
  <c r="AB119" i="21"/>
  <c r="AC119" i="21"/>
  <c r="AD119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Z121" i="21"/>
  <c r="AA121" i="21"/>
  <c r="AB121" i="21"/>
  <c r="AC121" i="21"/>
  <c r="AD121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Z122" i="21"/>
  <c r="AA122" i="21"/>
  <c r="AB122" i="21"/>
  <c r="AC122" i="21"/>
  <c r="AD122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Z123" i="21"/>
  <c r="AA123" i="21"/>
  <c r="AB123" i="21"/>
  <c r="AC123" i="21"/>
  <c r="AD123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Z124" i="21"/>
  <c r="AA124" i="21"/>
  <c r="AB124" i="21"/>
  <c r="AC124" i="21"/>
  <c r="AD124" i="21"/>
  <c r="K126" i="21"/>
  <c r="L126" i="21"/>
  <c r="M126" i="21"/>
  <c r="N126" i="21"/>
  <c r="O126" i="21"/>
  <c r="P126" i="21"/>
  <c r="Q126" i="21"/>
  <c r="R126" i="21"/>
  <c r="S126" i="21"/>
  <c r="T126" i="21"/>
  <c r="U126" i="21"/>
  <c r="V126" i="21"/>
  <c r="W126" i="21"/>
  <c r="X126" i="21"/>
  <c r="Y126" i="21"/>
  <c r="Z126" i="21"/>
  <c r="AA126" i="21"/>
  <c r="AB126" i="21"/>
  <c r="AC126" i="21"/>
  <c r="AD126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Z127" i="21"/>
  <c r="AA127" i="21"/>
  <c r="AB127" i="21"/>
  <c r="AC127" i="21"/>
  <c r="AD127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Z128" i="21"/>
  <c r="AA128" i="21"/>
  <c r="AB128" i="21"/>
  <c r="AC128" i="21"/>
  <c r="AD128" i="21"/>
  <c r="K125" i="21"/>
  <c r="L125" i="21"/>
  <c r="M125" i="21"/>
  <c r="N125" i="21"/>
  <c r="O125" i="21"/>
  <c r="P125" i="21"/>
  <c r="Q125" i="21"/>
  <c r="R125" i="21"/>
  <c r="S125" i="21"/>
  <c r="T125" i="21"/>
  <c r="U125" i="21"/>
  <c r="V125" i="21"/>
  <c r="W125" i="21"/>
  <c r="X125" i="21"/>
  <c r="Y125" i="21"/>
  <c r="Z125" i="21"/>
  <c r="AA125" i="21"/>
  <c r="AB125" i="21"/>
  <c r="AC125" i="21"/>
  <c r="AD125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Z131" i="21"/>
  <c r="AA131" i="21"/>
  <c r="AB131" i="21"/>
  <c r="AC131" i="21"/>
  <c r="AD131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Z132" i="21"/>
  <c r="AA132" i="21"/>
  <c r="AB132" i="21"/>
  <c r="AC132" i="21"/>
  <c r="AD132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Z134" i="21"/>
  <c r="AA134" i="21"/>
  <c r="AB134" i="21"/>
  <c r="AC134" i="21"/>
  <c r="AD134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Z133" i="21"/>
  <c r="AA133" i="21"/>
  <c r="AB133" i="21"/>
  <c r="AC133" i="21"/>
  <c r="AD133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Z135" i="21"/>
  <c r="AA135" i="21"/>
  <c r="AB135" i="21"/>
  <c r="AC135" i="21"/>
  <c r="AD135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Z136" i="21"/>
  <c r="AA136" i="21"/>
  <c r="AB136" i="21"/>
  <c r="AC136" i="21"/>
  <c r="AD136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Z137" i="21"/>
  <c r="AA137" i="21"/>
  <c r="AB137" i="21"/>
  <c r="AC137" i="21"/>
  <c r="AD137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Z139" i="21"/>
  <c r="AA139" i="21"/>
  <c r="AB139" i="21"/>
  <c r="AC139" i="21"/>
  <c r="AD139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Z140" i="21"/>
  <c r="AA140" i="21"/>
  <c r="AB140" i="21"/>
  <c r="AC140" i="21"/>
  <c r="AD140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Z141" i="21"/>
  <c r="AA141" i="21"/>
  <c r="AB141" i="21"/>
  <c r="AC141" i="21"/>
  <c r="AD141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Z142" i="21"/>
  <c r="AA142" i="21"/>
  <c r="AB142" i="21"/>
  <c r="AC142" i="21"/>
  <c r="AD142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Z143" i="21"/>
  <c r="AA143" i="21"/>
  <c r="AB143" i="21"/>
  <c r="AC143" i="21"/>
  <c r="AD143" i="21"/>
  <c r="K144" i="21"/>
  <c r="L144" i="21"/>
  <c r="M144" i="21"/>
  <c r="N144" i="21"/>
  <c r="O144" i="21"/>
  <c r="P144" i="21"/>
  <c r="Q144" i="21"/>
  <c r="R144" i="21"/>
  <c r="S144" i="21"/>
  <c r="T144" i="21"/>
  <c r="U144" i="21"/>
  <c r="V144" i="21"/>
  <c r="W144" i="21"/>
  <c r="X144" i="21"/>
  <c r="Y144" i="21"/>
  <c r="Z144" i="21"/>
  <c r="AA144" i="21"/>
  <c r="AB144" i="21"/>
  <c r="AC144" i="21"/>
  <c r="AD144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Z145" i="21"/>
  <c r="AA145" i="21"/>
  <c r="AB145" i="21"/>
  <c r="AC145" i="21"/>
  <c r="AD145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Z146" i="21"/>
  <c r="AA146" i="21"/>
  <c r="AB146" i="21"/>
  <c r="AC146" i="21"/>
  <c r="AD146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Z147" i="21"/>
  <c r="AA147" i="21"/>
  <c r="AB147" i="21"/>
  <c r="AC147" i="21"/>
  <c r="AD147" i="21"/>
  <c r="K148" i="21"/>
  <c r="L148" i="21"/>
  <c r="M148" i="21"/>
  <c r="N148" i="21"/>
  <c r="O148" i="21"/>
  <c r="P148" i="21"/>
  <c r="Q148" i="21"/>
  <c r="R148" i="21"/>
  <c r="S148" i="21"/>
  <c r="T148" i="21"/>
  <c r="U148" i="21"/>
  <c r="V148" i="21"/>
  <c r="W148" i="21"/>
  <c r="X148" i="21"/>
  <c r="Y148" i="21"/>
  <c r="Z148" i="21"/>
  <c r="AA148" i="21"/>
  <c r="AB148" i="21"/>
  <c r="AC148" i="21"/>
  <c r="AD148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Z149" i="21"/>
  <c r="AA149" i="21"/>
  <c r="AB149" i="21"/>
  <c r="AC149" i="21"/>
  <c r="AD149" i="21"/>
  <c r="K150" i="21"/>
  <c r="L150" i="21"/>
  <c r="M150" i="21"/>
  <c r="N150" i="21"/>
  <c r="O150" i="21"/>
  <c r="P150" i="21"/>
  <c r="Q150" i="21"/>
  <c r="R150" i="21"/>
  <c r="S150" i="21"/>
  <c r="T150" i="21"/>
  <c r="U150" i="21"/>
  <c r="V150" i="21"/>
  <c r="W150" i="21"/>
  <c r="X150" i="21"/>
  <c r="Y150" i="21"/>
  <c r="Z150" i="21"/>
  <c r="AA150" i="21"/>
  <c r="AB150" i="21"/>
  <c r="AC150" i="21"/>
  <c r="AD150" i="21"/>
  <c r="K151" i="21"/>
  <c r="L151" i="21"/>
  <c r="M151" i="21"/>
  <c r="N151" i="21"/>
  <c r="O151" i="21"/>
  <c r="P151" i="21"/>
  <c r="Q151" i="21"/>
  <c r="R151" i="21"/>
  <c r="S151" i="21"/>
  <c r="T151" i="21"/>
  <c r="U151" i="21"/>
  <c r="V151" i="21"/>
  <c r="W151" i="21"/>
  <c r="X151" i="21"/>
  <c r="Y151" i="21"/>
  <c r="Z151" i="21"/>
  <c r="AA151" i="21"/>
  <c r="AB151" i="21"/>
  <c r="AC151" i="21"/>
  <c r="AD151" i="21"/>
  <c r="K152" i="21"/>
  <c r="L152" i="21"/>
  <c r="M152" i="21"/>
  <c r="N152" i="21"/>
  <c r="O152" i="21"/>
  <c r="P152" i="21"/>
  <c r="Q152" i="21"/>
  <c r="R152" i="21"/>
  <c r="S152" i="21"/>
  <c r="T152" i="21"/>
  <c r="U152" i="21"/>
  <c r="V152" i="21"/>
  <c r="W152" i="21"/>
  <c r="X152" i="21"/>
  <c r="Y152" i="21"/>
  <c r="Z152" i="21"/>
  <c r="AA152" i="21"/>
  <c r="AB152" i="21"/>
  <c r="AC152" i="21"/>
  <c r="AD152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Z153" i="21"/>
  <c r="AA153" i="21"/>
  <c r="AB153" i="21"/>
  <c r="AC153" i="21"/>
  <c r="AD153" i="21"/>
  <c r="K154" i="21"/>
  <c r="L154" i="21"/>
  <c r="M154" i="21"/>
  <c r="N154" i="21"/>
  <c r="O154" i="21"/>
  <c r="P154" i="21"/>
  <c r="Q154" i="21"/>
  <c r="R154" i="21"/>
  <c r="S154" i="21"/>
  <c r="T154" i="21"/>
  <c r="U154" i="21"/>
  <c r="V154" i="21"/>
  <c r="W154" i="21"/>
  <c r="X154" i="21"/>
  <c r="Y154" i="21"/>
  <c r="Z154" i="21"/>
  <c r="AA154" i="21"/>
  <c r="AB154" i="21"/>
  <c r="AC154" i="21"/>
  <c r="AD154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Z155" i="21"/>
  <c r="AA155" i="21"/>
  <c r="AB155" i="21"/>
  <c r="AC155" i="21"/>
  <c r="AD155" i="21"/>
  <c r="K156" i="21"/>
  <c r="L156" i="21"/>
  <c r="M156" i="21"/>
  <c r="N156" i="21"/>
  <c r="O156" i="21"/>
  <c r="P156" i="21"/>
  <c r="Q156" i="21"/>
  <c r="R156" i="21"/>
  <c r="S156" i="21"/>
  <c r="T156" i="21"/>
  <c r="U156" i="21"/>
  <c r="V156" i="21"/>
  <c r="W156" i="21"/>
  <c r="X156" i="21"/>
  <c r="Y156" i="21"/>
  <c r="Z156" i="21"/>
  <c r="AA156" i="21"/>
  <c r="AB156" i="21"/>
  <c r="AC156" i="21"/>
  <c r="AD156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Z157" i="21"/>
  <c r="AA157" i="21"/>
  <c r="AB157" i="21"/>
  <c r="AC157" i="21"/>
  <c r="AD157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Z158" i="21"/>
  <c r="AA158" i="21"/>
  <c r="AB158" i="21"/>
  <c r="AC158" i="21"/>
  <c r="AD158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Z159" i="21"/>
  <c r="AA159" i="21"/>
  <c r="AB159" i="21"/>
  <c r="AC159" i="21"/>
  <c r="AD159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Z160" i="21"/>
  <c r="AA160" i="21"/>
  <c r="AB160" i="21"/>
  <c r="AC160" i="21"/>
  <c r="AD160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Z161" i="21"/>
  <c r="AA161" i="21"/>
  <c r="AB161" i="21"/>
  <c r="AC161" i="21"/>
  <c r="AD161" i="21"/>
  <c r="K162" i="21"/>
  <c r="L162" i="21"/>
  <c r="M162" i="21"/>
  <c r="N162" i="21"/>
  <c r="O162" i="21"/>
  <c r="P162" i="21"/>
  <c r="Q162" i="21"/>
  <c r="R162" i="21"/>
  <c r="S162" i="21"/>
  <c r="T162" i="21"/>
  <c r="U162" i="21"/>
  <c r="V162" i="21"/>
  <c r="W162" i="21"/>
  <c r="X162" i="21"/>
  <c r="Y162" i="21"/>
  <c r="Z162" i="21"/>
  <c r="AA162" i="21"/>
  <c r="AB162" i="21"/>
  <c r="AC162" i="21"/>
  <c r="AD162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W163" i="21"/>
  <c r="X163" i="21"/>
  <c r="Y163" i="21"/>
  <c r="Z163" i="21"/>
  <c r="AA163" i="21"/>
  <c r="AB163" i="21"/>
  <c r="AC163" i="21"/>
  <c r="AD163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Z164" i="21"/>
  <c r="AA164" i="21"/>
  <c r="AB164" i="21"/>
  <c r="AC164" i="21"/>
  <c r="AD164" i="21"/>
  <c r="K165" i="21"/>
  <c r="L165" i="21"/>
  <c r="M165" i="21"/>
  <c r="N165" i="21"/>
  <c r="O165" i="21"/>
  <c r="P165" i="21"/>
  <c r="Q165" i="21"/>
  <c r="R165" i="21"/>
  <c r="S165" i="21"/>
  <c r="T165" i="21"/>
  <c r="U165" i="21"/>
  <c r="V165" i="21"/>
  <c r="W165" i="21"/>
  <c r="X165" i="21"/>
  <c r="Y165" i="21"/>
  <c r="Z165" i="21"/>
  <c r="AA165" i="21"/>
  <c r="AB165" i="21"/>
  <c r="AC165" i="21"/>
  <c r="AD165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Z166" i="21"/>
  <c r="AA166" i="21"/>
  <c r="AB166" i="21"/>
  <c r="AC166" i="21"/>
  <c r="AD166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Z167" i="21"/>
  <c r="AA167" i="21"/>
  <c r="AB167" i="21"/>
  <c r="AC167" i="21"/>
  <c r="AD167" i="21"/>
  <c r="K168" i="21"/>
  <c r="L168" i="21"/>
  <c r="M168" i="21"/>
  <c r="N168" i="21"/>
  <c r="O168" i="21"/>
  <c r="P168" i="21"/>
  <c r="Q168" i="21"/>
  <c r="R168" i="21"/>
  <c r="S168" i="21"/>
  <c r="T168" i="21"/>
  <c r="U168" i="21"/>
  <c r="V168" i="21"/>
  <c r="W168" i="21"/>
  <c r="X168" i="21"/>
  <c r="Y168" i="21"/>
  <c r="Z168" i="21"/>
  <c r="AA168" i="21"/>
  <c r="AB168" i="21"/>
  <c r="AC168" i="21"/>
  <c r="AD168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169" i="21"/>
  <c r="Y169" i="21"/>
  <c r="Z169" i="21"/>
  <c r="AA169" i="21"/>
  <c r="AB169" i="21"/>
  <c r="AC169" i="21"/>
  <c r="AD169" i="21"/>
  <c r="K170" i="21"/>
  <c r="L170" i="21"/>
  <c r="M170" i="21"/>
  <c r="N170" i="21"/>
  <c r="O170" i="21"/>
  <c r="P170" i="21"/>
  <c r="Q170" i="21"/>
  <c r="R170" i="21"/>
  <c r="S170" i="21"/>
  <c r="T170" i="21"/>
  <c r="U170" i="21"/>
  <c r="V170" i="21"/>
  <c r="W170" i="21"/>
  <c r="X170" i="21"/>
  <c r="Y170" i="21"/>
  <c r="Z170" i="21"/>
  <c r="AA170" i="21"/>
  <c r="AB170" i="21"/>
  <c r="AC170" i="21"/>
  <c r="AD170" i="21"/>
  <c r="K171" i="21"/>
  <c r="L171" i="21"/>
  <c r="M171" i="21"/>
  <c r="N171" i="21"/>
  <c r="O171" i="21"/>
  <c r="P171" i="21"/>
  <c r="Q171" i="21"/>
  <c r="R171" i="21"/>
  <c r="S171" i="21"/>
  <c r="T171" i="21"/>
  <c r="U171" i="21"/>
  <c r="V171" i="21"/>
  <c r="W171" i="21"/>
  <c r="X171" i="21"/>
  <c r="Y171" i="21"/>
  <c r="Z171" i="21"/>
  <c r="AA171" i="21"/>
  <c r="AB171" i="21"/>
  <c r="AC171" i="21"/>
  <c r="AD171" i="21"/>
  <c r="K172" i="21"/>
  <c r="L172" i="21"/>
  <c r="M172" i="21"/>
  <c r="N172" i="21"/>
  <c r="O172" i="21"/>
  <c r="P172" i="21"/>
  <c r="Q172" i="21"/>
  <c r="R172" i="21"/>
  <c r="S172" i="21"/>
  <c r="T172" i="21"/>
  <c r="U172" i="21"/>
  <c r="V172" i="21"/>
  <c r="W172" i="21"/>
  <c r="X172" i="21"/>
  <c r="Y172" i="21"/>
  <c r="Z172" i="21"/>
  <c r="AA172" i="21"/>
  <c r="AB172" i="21"/>
  <c r="AC172" i="21"/>
  <c r="AD172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Z173" i="21"/>
  <c r="AA173" i="21"/>
  <c r="AB173" i="21"/>
  <c r="AC173" i="21"/>
  <c r="AD173" i="21"/>
  <c r="K174" i="21"/>
  <c r="L174" i="21"/>
  <c r="M174" i="21"/>
  <c r="N174" i="21"/>
  <c r="O174" i="21"/>
  <c r="P174" i="21"/>
  <c r="Q174" i="21"/>
  <c r="R174" i="21"/>
  <c r="S174" i="21"/>
  <c r="T174" i="21"/>
  <c r="U174" i="21"/>
  <c r="V174" i="21"/>
  <c r="W174" i="21"/>
  <c r="X174" i="21"/>
  <c r="Y174" i="21"/>
  <c r="Z174" i="21"/>
  <c r="AA174" i="21"/>
  <c r="AB174" i="21"/>
  <c r="AC174" i="21"/>
  <c r="AD174" i="21"/>
  <c r="K175" i="21"/>
  <c r="L175" i="21"/>
  <c r="M175" i="21"/>
  <c r="N175" i="21"/>
  <c r="O175" i="21"/>
  <c r="P175" i="21"/>
  <c r="Q175" i="21"/>
  <c r="R175" i="21"/>
  <c r="S175" i="21"/>
  <c r="T175" i="21"/>
  <c r="U175" i="21"/>
  <c r="V175" i="21"/>
  <c r="W175" i="21"/>
  <c r="X175" i="21"/>
  <c r="Y175" i="21"/>
  <c r="Z175" i="21"/>
  <c r="AA175" i="21"/>
  <c r="AB175" i="21"/>
  <c r="AC175" i="21"/>
  <c r="AD175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Z176" i="21"/>
  <c r="AA176" i="21"/>
  <c r="AB176" i="21"/>
  <c r="AC176" i="21"/>
  <c r="AD176" i="21"/>
  <c r="K177" i="21"/>
  <c r="L177" i="21"/>
  <c r="M177" i="21"/>
  <c r="N177" i="21"/>
  <c r="O177" i="21"/>
  <c r="P177" i="21"/>
  <c r="Q177" i="21"/>
  <c r="R177" i="21"/>
  <c r="S177" i="21"/>
  <c r="T177" i="21"/>
  <c r="U177" i="21"/>
  <c r="V177" i="21"/>
  <c r="W177" i="21"/>
  <c r="X177" i="21"/>
  <c r="Y177" i="21"/>
  <c r="Z177" i="21"/>
  <c r="AA177" i="21"/>
  <c r="AB177" i="21"/>
  <c r="AC177" i="21"/>
  <c r="AD177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Z178" i="21"/>
  <c r="AA178" i="21"/>
  <c r="AB178" i="21"/>
  <c r="AC178" i="21"/>
  <c r="AD178" i="21"/>
  <c r="K179" i="21"/>
  <c r="L179" i="21"/>
  <c r="M179" i="21"/>
  <c r="N179" i="21"/>
  <c r="O179" i="21"/>
  <c r="P179" i="21"/>
  <c r="Q179" i="21"/>
  <c r="R179" i="21"/>
  <c r="S179" i="21"/>
  <c r="T179" i="21"/>
  <c r="U179" i="21"/>
  <c r="V179" i="21"/>
  <c r="W179" i="21"/>
  <c r="X179" i="21"/>
  <c r="Y179" i="21"/>
  <c r="Z179" i="21"/>
  <c r="AA179" i="21"/>
  <c r="AB179" i="21"/>
  <c r="AC179" i="21"/>
  <c r="AD179" i="21"/>
  <c r="K180" i="21"/>
  <c r="L180" i="21"/>
  <c r="M180" i="21"/>
  <c r="N180" i="21"/>
  <c r="O180" i="21"/>
  <c r="P180" i="21"/>
  <c r="Q180" i="21"/>
  <c r="R180" i="21"/>
  <c r="S180" i="21"/>
  <c r="T180" i="21"/>
  <c r="U180" i="21"/>
  <c r="V180" i="21"/>
  <c r="W180" i="21"/>
  <c r="X180" i="21"/>
  <c r="Y180" i="21"/>
  <c r="Z180" i="21"/>
  <c r="AA180" i="21"/>
  <c r="AB180" i="21"/>
  <c r="AC180" i="21"/>
  <c r="AD180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Z181" i="21"/>
  <c r="AA181" i="21"/>
  <c r="AB181" i="21"/>
  <c r="AC181" i="21"/>
  <c r="AD181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Z182" i="21"/>
  <c r="AA182" i="21"/>
  <c r="AB182" i="21"/>
  <c r="AC182" i="21"/>
  <c r="AD182" i="21"/>
  <c r="K183" i="21"/>
  <c r="L183" i="21"/>
  <c r="M183" i="21"/>
  <c r="N183" i="21"/>
  <c r="O183" i="21"/>
  <c r="P183" i="21"/>
  <c r="Q183" i="21"/>
  <c r="R183" i="21"/>
  <c r="S183" i="21"/>
  <c r="T183" i="21"/>
  <c r="U183" i="21"/>
  <c r="V183" i="21"/>
  <c r="W183" i="21"/>
  <c r="X183" i="21"/>
  <c r="Y183" i="21"/>
  <c r="Z183" i="21"/>
  <c r="AA183" i="21"/>
  <c r="AB183" i="21"/>
  <c r="AC183" i="21"/>
  <c r="AD183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Z184" i="21"/>
  <c r="AA184" i="21"/>
  <c r="AB184" i="21"/>
  <c r="AC184" i="21"/>
  <c r="AD184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Z185" i="21"/>
  <c r="AA185" i="21"/>
  <c r="AB185" i="21"/>
  <c r="AC185" i="21"/>
  <c r="AD185" i="21"/>
  <c r="K186" i="21"/>
  <c r="L186" i="21"/>
  <c r="M186" i="21"/>
  <c r="N186" i="21"/>
  <c r="O186" i="21"/>
  <c r="P186" i="21"/>
  <c r="Q186" i="21"/>
  <c r="R186" i="21"/>
  <c r="S186" i="21"/>
  <c r="T186" i="21"/>
  <c r="U186" i="21"/>
  <c r="V186" i="21"/>
  <c r="W186" i="21"/>
  <c r="X186" i="21"/>
  <c r="Y186" i="21"/>
  <c r="Z186" i="21"/>
  <c r="AA186" i="21"/>
  <c r="AB186" i="21"/>
  <c r="AC186" i="21"/>
  <c r="AD186" i="21"/>
  <c r="K187" i="21"/>
  <c r="L187" i="21"/>
  <c r="M187" i="21"/>
  <c r="N187" i="21"/>
  <c r="O187" i="21"/>
  <c r="P187" i="21"/>
  <c r="Q187" i="21"/>
  <c r="R187" i="21"/>
  <c r="S187" i="21"/>
  <c r="T187" i="21"/>
  <c r="U187" i="21"/>
  <c r="V187" i="21"/>
  <c r="W187" i="21"/>
  <c r="X187" i="21"/>
  <c r="Y187" i="21"/>
  <c r="Z187" i="21"/>
  <c r="AA187" i="21"/>
  <c r="AB187" i="21"/>
  <c r="AC187" i="21"/>
  <c r="AD187" i="21"/>
  <c r="K188" i="21"/>
  <c r="L188" i="21"/>
  <c r="M188" i="21"/>
  <c r="N188" i="21"/>
  <c r="O188" i="21"/>
  <c r="P188" i="21"/>
  <c r="Q188" i="21"/>
  <c r="R188" i="21"/>
  <c r="S188" i="21"/>
  <c r="T188" i="21"/>
  <c r="U188" i="21"/>
  <c r="V188" i="21"/>
  <c r="W188" i="21"/>
  <c r="X188" i="21"/>
  <c r="Y188" i="21"/>
  <c r="Z188" i="21"/>
  <c r="AA188" i="21"/>
  <c r="AB188" i="21"/>
  <c r="AC188" i="21"/>
  <c r="AD188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Z189" i="21"/>
  <c r="AA189" i="21"/>
  <c r="AB189" i="21"/>
  <c r="AC189" i="21"/>
  <c r="AD189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Z190" i="21"/>
  <c r="AA190" i="21"/>
  <c r="AB190" i="21"/>
  <c r="AC190" i="21"/>
  <c r="AD190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Z191" i="21"/>
  <c r="AA191" i="21"/>
  <c r="AB191" i="21"/>
  <c r="AC191" i="21"/>
  <c r="AD191" i="21"/>
  <c r="K192" i="21"/>
  <c r="L192" i="21"/>
  <c r="M192" i="21"/>
  <c r="N192" i="21"/>
  <c r="O192" i="21"/>
  <c r="P192" i="21"/>
  <c r="Q192" i="21"/>
  <c r="R192" i="21"/>
  <c r="S192" i="21"/>
  <c r="T192" i="21"/>
  <c r="U192" i="21"/>
  <c r="V192" i="21"/>
  <c r="W192" i="21"/>
  <c r="X192" i="21"/>
  <c r="Y192" i="21"/>
  <c r="Z192" i="21"/>
  <c r="AA192" i="21"/>
  <c r="AB192" i="21"/>
  <c r="AC192" i="21"/>
  <c r="AD192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Z193" i="21"/>
  <c r="AA193" i="21"/>
  <c r="AB193" i="21"/>
  <c r="AC193" i="21"/>
  <c r="AD193" i="21"/>
  <c r="K194" i="21"/>
  <c r="L194" i="21"/>
  <c r="M194" i="21"/>
  <c r="N194" i="21"/>
  <c r="O194" i="21"/>
  <c r="P194" i="21"/>
  <c r="Q194" i="21"/>
  <c r="R194" i="21"/>
  <c r="S194" i="21"/>
  <c r="T194" i="21"/>
  <c r="U194" i="21"/>
  <c r="V194" i="21"/>
  <c r="W194" i="21"/>
  <c r="X194" i="21"/>
  <c r="Y194" i="21"/>
  <c r="Z194" i="21"/>
  <c r="AA194" i="21"/>
  <c r="AB194" i="21"/>
  <c r="AC194" i="21"/>
  <c r="AD194" i="21"/>
  <c r="K195" i="21"/>
  <c r="L195" i="21"/>
  <c r="M195" i="21"/>
  <c r="N195" i="21"/>
  <c r="O195" i="21"/>
  <c r="P195" i="21"/>
  <c r="Q195" i="21"/>
  <c r="R195" i="21"/>
  <c r="S195" i="21"/>
  <c r="T195" i="21"/>
  <c r="U195" i="21"/>
  <c r="V195" i="21"/>
  <c r="W195" i="21"/>
  <c r="X195" i="21"/>
  <c r="Y195" i="21"/>
  <c r="Z195" i="21"/>
  <c r="AA195" i="21"/>
  <c r="AB195" i="21"/>
  <c r="AC195" i="21"/>
  <c r="AD195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Z196" i="21"/>
  <c r="AA196" i="21"/>
  <c r="AB196" i="21"/>
  <c r="AC196" i="21"/>
  <c r="AD196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Z197" i="21"/>
  <c r="AA197" i="21"/>
  <c r="AB197" i="21"/>
  <c r="AC197" i="21"/>
  <c r="AD197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Z198" i="21"/>
  <c r="AA198" i="21"/>
  <c r="AB198" i="21"/>
  <c r="AC198" i="21"/>
  <c r="AD198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Z199" i="21"/>
  <c r="AA199" i="21"/>
  <c r="AB199" i="21"/>
  <c r="AC199" i="21"/>
  <c r="AD199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Z200" i="21"/>
  <c r="AA200" i="21"/>
  <c r="AB200" i="21"/>
  <c r="AC200" i="21"/>
  <c r="AD200" i="21"/>
  <c r="K201" i="21"/>
  <c r="L201" i="21"/>
  <c r="M201" i="21"/>
  <c r="N201" i="21"/>
  <c r="O201" i="21"/>
  <c r="P201" i="21"/>
  <c r="Q201" i="21"/>
  <c r="R201" i="21"/>
  <c r="S201" i="21"/>
  <c r="T201" i="21"/>
  <c r="U201" i="21"/>
  <c r="V201" i="21"/>
  <c r="W201" i="21"/>
  <c r="X201" i="21"/>
  <c r="Y201" i="21"/>
  <c r="Z201" i="21"/>
  <c r="AA201" i="21"/>
  <c r="AB201" i="21"/>
  <c r="AC201" i="21"/>
  <c r="AD201" i="21"/>
  <c r="K202" i="21"/>
  <c r="L202" i="21"/>
  <c r="M202" i="21"/>
  <c r="N202" i="21"/>
  <c r="O202" i="21"/>
  <c r="P202" i="21"/>
  <c r="Q202" i="21"/>
  <c r="R202" i="21"/>
  <c r="S202" i="21"/>
  <c r="T202" i="21"/>
  <c r="U202" i="21"/>
  <c r="V202" i="21"/>
  <c r="W202" i="21"/>
  <c r="X202" i="21"/>
  <c r="Y202" i="21"/>
  <c r="Z202" i="21"/>
  <c r="AA202" i="21"/>
  <c r="AB202" i="21"/>
  <c r="AC202" i="21"/>
  <c r="AD202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Z204" i="21"/>
  <c r="AA204" i="21"/>
  <c r="AB204" i="21"/>
  <c r="AC204" i="21"/>
  <c r="AD204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Y205" i="21"/>
  <c r="Z205" i="21"/>
  <c r="AA205" i="21"/>
  <c r="AB205" i="21"/>
  <c r="AC205" i="21"/>
  <c r="AD205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Z206" i="21"/>
  <c r="AA206" i="21"/>
  <c r="AB206" i="21"/>
  <c r="AC206" i="21"/>
  <c r="AD206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Z207" i="21"/>
  <c r="AA207" i="21"/>
  <c r="AB207" i="21"/>
  <c r="AC207" i="21"/>
  <c r="AD207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Y208" i="21"/>
  <c r="Z208" i="21"/>
  <c r="AA208" i="21"/>
  <c r="AB208" i="21"/>
  <c r="AC208" i="21"/>
  <c r="AD208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Z209" i="21"/>
  <c r="AA209" i="21"/>
  <c r="AB209" i="21"/>
  <c r="AC209" i="21"/>
  <c r="AD209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Y210" i="21"/>
  <c r="Z210" i="21"/>
  <c r="AA210" i="21"/>
  <c r="AB210" i="21"/>
  <c r="AC210" i="21"/>
  <c r="AD210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Z211" i="21"/>
  <c r="AA211" i="21"/>
  <c r="AB211" i="21"/>
  <c r="AC211" i="21"/>
  <c r="AD211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Y212" i="21"/>
  <c r="Z212" i="21"/>
  <c r="AA212" i="21"/>
  <c r="AB212" i="21"/>
  <c r="AC212" i="21"/>
  <c r="AD212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Y213" i="21"/>
  <c r="Z213" i="21"/>
  <c r="AA213" i="21"/>
  <c r="AB213" i="21"/>
  <c r="AC213" i="21"/>
  <c r="AD213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Z214" i="21"/>
  <c r="AA214" i="21"/>
  <c r="AB214" i="21"/>
  <c r="AC214" i="21"/>
  <c r="AD214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Z215" i="21"/>
  <c r="AA215" i="21"/>
  <c r="AB215" i="21"/>
  <c r="AC215" i="21"/>
  <c r="AD215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Z216" i="21"/>
  <c r="AA216" i="21"/>
  <c r="AB216" i="21"/>
  <c r="AC216" i="21"/>
  <c r="AD216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Z217" i="21"/>
  <c r="AA217" i="21"/>
  <c r="AB217" i="21"/>
  <c r="AC217" i="21"/>
  <c r="AD217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Y218" i="21"/>
  <c r="Z218" i="21"/>
  <c r="AA218" i="21"/>
  <c r="AB218" i="21"/>
  <c r="AC218" i="21"/>
  <c r="AD218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Y219" i="21"/>
  <c r="Z219" i="21"/>
  <c r="AA219" i="21"/>
  <c r="AB219" i="21"/>
  <c r="AC219" i="21"/>
  <c r="AD219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Y220" i="21"/>
  <c r="Z220" i="21"/>
  <c r="AA220" i="21"/>
  <c r="AB220" i="21"/>
  <c r="AC220" i="21"/>
  <c r="AD220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Z221" i="21"/>
  <c r="AA221" i="21"/>
  <c r="AB221" i="21"/>
  <c r="AC221" i="21"/>
  <c r="AD221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Y222" i="21"/>
  <c r="Z222" i="21"/>
  <c r="AA222" i="21"/>
  <c r="AB222" i="21"/>
  <c r="AC222" i="21"/>
  <c r="AD222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Y223" i="21"/>
  <c r="Z223" i="21"/>
  <c r="AA223" i="21"/>
  <c r="AB223" i="21"/>
  <c r="AC223" i="21"/>
  <c r="AD223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Z224" i="21"/>
  <c r="AA224" i="21"/>
  <c r="AB224" i="21"/>
  <c r="AC224" i="21"/>
  <c r="AD224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Y225" i="21"/>
  <c r="Z225" i="21"/>
  <c r="AA225" i="21"/>
  <c r="AB225" i="21"/>
  <c r="AC225" i="21"/>
  <c r="AD225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Z226" i="21"/>
  <c r="AA226" i="21"/>
  <c r="AB226" i="21"/>
  <c r="AC226" i="21"/>
  <c r="AD226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Y227" i="21"/>
  <c r="Z227" i="21"/>
  <c r="AA227" i="21"/>
  <c r="AB227" i="21"/>
  <c r="AC227" i="21"/>
  <c r="AD227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Y228" i="21"/>
  <c r="Z228" i="21"/>
  <c r="AA228" i="21"/>
  <c r="AB228" i="21"/>
  <c r="AC228" i="21"/>
  <c r="AD228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Y229" i="21"/>
  <c r="Z229" i="21"/>
  <c r="AA229" i="21"/>
  <c r="AB229" i="21"/>
  <c r="AC229" i="21"/>
  <c r="AD229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Z230" i="21"/>
  <c r="AA230" i="21"/>
  <c r="AB230" i="21"/>
  <c r="AC230" i="21"/>
  <c r="AD230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Z231" i="21"/>
  <c r="AA231" i="21"/>
  <c r="AB231" i="21"/>
  <c r="AC231" i="21"/>
  <c r="AD231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Y232" i="21"/>
  <c r="Z232" i="21"/>
  <c r="AA232" i="21"/>
  <c r="AB232" i="21"/>
  <c r="AC232" i="21"/>
  <c r="AD232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Z233" i="21"/>
  <c r="AA233" i="21"/>
  <c r="AB233" i="21"/>
  <c r="AC233" i="21"/>
  <c r="AD233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Y234" i="21"/>
  <c r="Z234" i="21"/>
  <c r="AA234" i="21"/>
  <c r="AB234" i="21"/>
  <c r="AC234" i="21"/>
  <c r="AD234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Y236" i="21"/>
  <c r="Z236" i="21"/>
  <c r="AA236" i="21"/>
  <c r="AB236" i="21"/>
  <c r="AC236" i="21"/>
  <c r="AD236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Z235" i="21"/>
  <c r="AA235" i="21"/>
  <c r="AB235" i="21"/>
  <c r="AC235" i="21"/>
  <c r="AD235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Z237" i="21"/>
  <c r="AA237" i="21"/>
  <c r="AB237" i="21"/>
  <c r="AC237" i="21"/>
  <c r="AD237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Z238" i="21"/>
  <c r="AA238" i="21"/>
  <c r="AB238" i="21"/>
  <c r="AC238" i="21"/>
  <c r="AD238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Y239" i="21"/>
  <c r="Z239" i="21"/>
  <c r="AA239" i="21"/>
  <c r="AB239" i="21"/>
  <c r="AC239" i="21"/>
  <c r="AD239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Z240" i="21"/>
  <c r="AA240" i="21"/>
  <c r="AB240" i="21"/>
  <c r="AC240" i="21"/>
  <c r="AD240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Y241" i="21"/>
  <c r="Z241" i="21"/>
  <c r="AA241" i="21"/>
  <c r="AB241" i="21"/>
  <c r="AC241" i="21"/>
  <c r="AD241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Z242" i="21"/>
  <c r="AA242" i="21"/>
  <c r="AB242" i="21"/>
  <c r="AC242" i="21"/>
  <c r="AD242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Y243" i="21"/>
  <c r="Z243" i="21"/>
  <c r="AA243" i="21"/>
  <c r="AB243" i="21"/>
  <c r="AC243" i="21"/>
  <c r="AD243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K4" i="21"/>
  <c r="V7" i="19"/>
  <c r="V8" i="19"/>
  <c r="T7" i="19"/>
  <c r="T8" i="19"/>
  <c r="S9" i="20" s="1"/>
  <c r="R7" i="19"/>
  <c r="R8" i="19"/>
  <c r="Q9" i="20" s="1"/>
  <c r="P7" i="19"/>
  <c r="O8" i="20" s="1"/>
  <c r="P8" i="19"/>
  <c r="N7" i="19"/>
  <c r="M7" i="20" s="1"/>
  <c r="N8" i="19"/>
  <c r="L7" i="19"/>
  <c r="K7" i="20" s="1"/>
  <c r="L8" i="19"/>
  <c r="K9" i="20" s="1"/>
  <c r="J7" i="19"/>
  <c r="I8" i="20" s="1"/>
  <c r="J8" i="19"/>
  <c r="I9" i="20" s="1"/>
  <c r="H7" i="19"/>
  <c r="G8" i="20" s="1"/>
  <c r="H8" i="19"/>
  <c r="G9" i="20" s="1"/>
  <c r="F7" i="19"/>
  <c r="E8" i="20" s="1"/>
  <c r="F8" i="19"/>
  <c r="D7" i="19"/>
  <c r="D8" i="19"/>
  <c r="V6" i="19"/>
  <c r="T6" i="19"/>
  <c r="S6" i="20" s="1"/>
  <c r="R6" i="19"/>
  <c r="P6" i="19"/>
  <c r="N6" i="19"/>
  <c r="L6" i="19"/>
  <c r="K6" i="20" s="1"/>
  <c r="J6" i="19"/>
  <c r="H6" i="19"/>
  <c r="F6" i="19"/>
  <c r="D6" i="19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W19" i="20"/>
  <c r="V19" i="20"/>
  <c r="U19" i="20"/>
  <c r="W18" i="20"/>
  <c r="V18" i="20"/>
  <c r="U18" i="20"/>
  <c r="W17" i="20"/>
  <c r="V17" i="20"/>
  <c r="U17" i="20"/>
  <c r="W16" i="20"/>
  <c r="V16" i="20"/>
  <c r="U16" i="20"/>
  <c r="V15" i="20"/>
  <c r="U15" i="20"/>
  <c r="V14" i="20"/>
  <c r="U14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V9" i="20"/>
  <c r="U9" i="20"/>
  <c r="T9" i="20"/>
  <c r="R9" i="20"/>
  <c r="P9" i="20"/>
  <c r="O9" i="20"/>
  <c r="N9" i="20"/>
  <c r="M9" i="20"/>
  <c r="L9" i="20"/>
  <c r="J9" i="20"/>
  <c r="H9" i="20"/>
  <c r="F9" i="20"/>
  <c r="E9" i="20"/>
  <c r="D9" i="20"/>
  <c r="C9" i="20"/>
  <c r="V8" i="20"/>
  <c r="U8" i="20"/>
  <c r="T8" i="20"/>
  <c r="S8" i="20"/>
  <c r="R8" i="20"/>
  <c r="Q8" i="20"/>
  <c r="P8" i="20"/>
  <c r="N8" i="20"/>
  <c r="M8" i="20"/>
  <c r="L8" i="20"/>
  <c r="K8" i="20"/>
  <c r="J8" i="20"/>
  <c r="H8" i="20"/>
  <c r="F8" i="20"/>
  <c r="D8" i="20"/>
  <c r="C8" i="20"/>
  <c r="V7" i="20"/>
  <c r="U7" i="20"/>
  <c r="T7" i="20"/>
  <c r="S7" i="20"/>
  <c r="R7" i="20"/>
  <c r="Q7" i="20"/>
  <c r="P7" i="20"/>
  <c r="N7" i="20"/>
  <c r="L7" i="20"/>
  <c r="J7" i="20"/>
  <c r="H7" i="20"/>
  <c r="G7" i="20"/>
  <c r="F7" i="20"/>
  <c r="E7" i="20"/>
  <c r="D7" i="20"/>
  <c r="C7" i="20"/>
  <c r="V6" i="20"/>
  <c r="U6" i="20"/>
  <c r="T6" i="20"/>
  <c r="R6" i="20"/>
  <c r="Q6" i="20"/>
  <c r="P6" i="20"/>
  <c r="O6" i="20"/>
  <c r="N6" i="20"/>
  <c r="M6" i="20"/>
  <c r="L6" i="20"/>
  <c r="J6" i="20"/>
  <c r="I6" i="20"/>
  <c r="H6" i="20"/>
  <c r="G6" i="20"/>
  <c r="F6" i="20"/>
  <c r="E6" i="20"/>
  <c r="D6" i="20"/>
  <c r="C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W12" i="19"/>
  <c r="W11" i="19" s="1"/>
  <c r="W10" i="19" s="1"/>
  <c r="W9" i="19" s="1"/>
  <c r="W8" i="19" s="1"/>
  <c r="W7" i="19" s="1"/>
  <c r="W6" i="19" s="1"/>
  <c r="W22" i="19"/>
  <c r="V22" i="19"/>
  <c r="M22" i="19"/>
  <c r="O22" i="19" s="1"/>
  <c r="K22" i="19"/>
  <c r="J22" i="19"/>
  <c r="H22" i="19"/>
  <c r="F22" i="19"/>
  <c r="D22" i="19"/>
  <c r="I21" i="19"/>
  <c r="H21" i="19" s="1"/>
  <c r="F21" i="19"/>
  <c r="D21" i="19"/>
  <c r="W18" i="19"/>
  <c r="V18" i="19"/>
  <c r="E18" i="19"/>
  <c r="G18" i="19" s="1"/>
  <c r="D18" i="19"/>
  <c r="E15" i="19"/>
  <c r="W13" i="19"/>
  <c r="V13" i="19"/>
  <c r="D5" i="19"/>
  <c r="E5" i="19" s="1"/>
  <c r="G5" i="19" s="1"/>
  <c r="CO4" i="21" l="1"/>
  <c r="BT4" i="21"/>
  <c r="CG4" i="21"/>
  <c r="BL4" i="21"/>
  <c r="BY4" i="21"/>
  <c r="BD4" i="21"/>
  <c r="CJ243" i="21"/>
  <c r="BO243" i="21"/>
  <c r="CB243" i="21"/>
  <c r="BG243" i="21"/>
  <c r="CN242" i="21"/>
  <c r="BS242" i="21"/>
  <c r="CF242" i="21"/>
  <c r="BK242" i="21"/>
  <c r="BX242" i="21"/>
  <c r="BC242" i="21"/>
  <c r="CJ241" i="21"/>
  <c r="BO241" i="21"/>
  <c r="CB241" i="21"/>
  <c r="BG241" i="21"/>
  <c r="CN240" i="21"/>
  <c r="BS240" i="21"/>
  <c r="CF240" i="21"/>
  <c r="BK240" i="21"/>
  <c r="BX240" i="21"/>
  <c r="BC240" i="21"/>
  <c r="CJ239" i="21"/>
  <c r="BO239" i="21"/>
  <c r="CB239" i="21"/>
  <c r="BG239" i="21"/>
  <c r="CN238" i="21"/>
  <c r="BS238" i="21"/>
  <c r="CF238" i="21"/>
  <c r="BK238" i="21"/>
  <c r="BX238" i="21"/>
  <c r="BC238" i="21"/>
  <c r="CJ237" i="21"/>
  <c r="BO237" i="21"/>
  <c r="CB237" i="21"/>
  <c r="BG237" i="21"/>
  <c r="CN235" i="21"/>
  <c r="BS235" i="21"/>
  <c r="CF235" i="21"/>
  <c r="BK235" i="21"/>
  <c r="BX235" i="21"/>
  <c r="BC235" i="21"/>
  <c r="CJ236" i="21"/>
  <c r="BO236" i="21"/>
  <c r="CB236" i="21"/>
  <c r="BG236" i="21"/>
  <c r="CN234" i="21"/>
  <c r="BS234" i="21"/>
  <c r="CF234" i="21"/>
  <c r="BK234" i="21"/>
  <c r="BX234" i="21"/>
  <c r="BC234" i="21"/>
  <c r="CJ233" i="21"/>
  <c r="BO233" i="21"/>
  <c r="CB233" i="21"/>
  <c r="BG233" i="21"/>
  <c r="CN232" i="21"/>
  <c r="BS232" i="21"/>
  <c r="CF232" i="21"/>
  <c r="BK232" i="21"/>
  <c r="BX232" i="21"/>
  <c r="BC232" i="21"/>
  <c r="CJ231" i="21"/>
  <c r="BO231" i="21"/>
  <c r="CB231" i="21"/>
  <c r="BG231" i="21"/>
  <c r="CN230" i="21"/>
  <c r="BS230" i="21"/>
  <c r="CF230" i="21"/>
  <c r="BK230" i="21"/>
  <c r="BX230" i="21"/>
  <c r="BC230" i="21"/>
  <c r="CJ229" i="21"/>
  <c r="BO229" i="21"/>
  <c r="CB229" i="21"/>
  <c r="BG229" i="21"/>
  <c r="CN228" i="21"/>
  <c r="BS228" i="21"/>
  <c r="CF228" i="21"/>
  <c r="BK228" i="21"/>
  <c r="BX228" i="21"/>
  <c r="BC228" i="21"/>
  <c r="CJ227" i="21"/>
  <c r="BO227" i="21"/>
  <c r="CB227" i="21"/>
  <c r="BG227" i="21"/>
  <c r="CN226" i="21"/>
  <c r="BS226" i="21"/>
  <c r="CF226" i="21"/>
  <c r="BK226" i="21"/>
  <c r="BX226" i="21"/>
  <c r="BC226" i="21"/>
  <c r="CJ225" i="21"/>
  <c r="BO225" i="21"/>
  <c r="CB225" i="21"/>
  <c r="BG225" i="21"/>
  <c r="CN224" i="21"/>
  <c r="BS224" i="21"/>
  <c r="CF224" i="21"/>
  <c r="BK224" i="21"/>
  <c r="BX224" i="21"/>
  <c r="BC224" i="21"/>
  <c r="CJ223" i="21"/>
  <c r="BO223" i="21"/>
  <c r="CB223" i="21"/>
  <c r="BG223" i="21"/>
  <c r="CN222" i="21"/>
  <c r="BS222" i="21"/>
  <c r="CF222" i="21"/>
  <c r="BK222" i="21"/>
  <c r="BX222" i="21"/>
  <c r="BC222" i="21"/>
  <c r="CJ221" i="21"/>
  <c r="BO221" i="21"/>
  <c r="CB221" i="21"/>
  <c r="BG221" i="21"/>
  <c r="CN220" i="21"/>
  <c r="BS220" i="21"/>
  <c r="CF220" i="21"/>
  <c r="BK220" i="21"/>
  <c r="BX220" i="21"/>
  <c r="BC220" i="21"/>
  <c r="CJ219" i="21"/>
  <c r="BO219" i="21"/>
  <c r="CB219" i="21"/>
  <c r="BG219" i="21"/>
  <c r="CN218" i="21"/>
  <c r="BS218" i="21"/>
  <c r="CF218" i="21"/>
  <c r="BK218" i="21"/>
  <c r="BX218" i="21"/>
  <c r="BC218" i="21"/>
  <c r="CJ217" i="21"/>
  <c r="BO217" i="21"/>
  <c r="CB217" i="21"/>
  <c r="BG217" i="21"/>
  <c r="CN216" i="21"/>
  <c r="BS216" i="21"/>
  <c r="CF216" i="21"/>
  <c r="BK216" i="21"/>
  <c r="BX216" i="21"/>
  <c r="BC216" i="21"/>
  <c r="CJ215" i="21"/>
  <c r="BO215" i="21"/>
  <c r="CB215" i="21"/>
  <c r="BG215" i="21"/>
  <c r="CN214" i="21"/>
  <c r="BS214" i="21"/>
  <c r="CF214" i="21"/>
  <c r="BK214" i="21"/>
  <c r="BX214" i="21"/>
  <c r="BC214" i="21"/>
  <c r="CJ213" i="21"/>
  <c r="BO213" i="21"/>
  <c r="CB213" i="21"/>
  <c r="BG213" i="21"/>
  <c r="CN212" i="21"/>
  <c r="BS212" i="21"/>
  <c r="CF212" i="21"/>
  <c r="BK212" i="21"/>
  <c r="BX212" i="21"/>
  <c r="BC212" i="21"/>
  <c r="CJ211" i="21"/>
  <c r="BO211" i="21"/>
  <c r="CB211" i="21"/>
  <c r="BG211" i="21"/>
  <c r="CN210" i="21"/>
  <c r="BS210" i="21"/>
  <c r="CF210" i="21"/>
  <c r="BK210" i="21"/>
  <c r="BX210" i="21"/>
  <c r="BC210" i="21"/>
  <c r="CJ209" i="21"/>
  <c r="BO209" i="21"/>
  <c r="CB209" i="21"/>
  <c r="BG209" i="21"/>
  <c r="CN208" i="21"/>
  <c r="BS208" i="21"/>
  <c r="CF208" i="21"/>
  <c r="BK208" i="21"/>
  <c r="BX208" i="21"/>
  <c r="BC208" i="21"/>
  <c r="CJ207" i="21"/>
  <c r="BO207" i="21"/>
  <c r="CB207" i="21"/>
  <c r="BG207" i="21"/>
  <c r="CN206" i="21"/>
  <c r="BS206" i="21"/>
  <c r="CF206" i="21"/>
  <c r="BK206" i="21"/>
  <c r="BX206" i="21"/>
  <c r="BC206" i="21"/>
  <c r="CJ205" i="21"/>
  <c r="BO205" i="21"/>
  <c r="CB205" i="21"/>
  <c r="BG205" i="21"/>
  <c r="CN204" i="21"/>
  <c r="BS204" i="21"/>
  <c r="CF204" i="21"/>
  <c r="BK204" i="21"/>
  <c r="BX204" i="21"/>
  <c r="BC204" i="21"/>
  <c r="CJ203" i="21"/>
  <c r="BO203" i="21"/>
  <c r="CB203" i="21"/>
  <c r="BG203" i="21"/>
  <c r="CN202" i="21"/>
  <c r="BS202" i="21"/>
  <c r="CF202" i="21"/>
  <c r="BK202" i="21"/>
  <c r="BX202" i="21"/>
  <c r="BC202" i="21"/>
  <c r="CJ201" i="21"/>
  <c r="BO201" i="21"/>
  <c r="CB201" i="21"/>
  <c r="BG201" i="21"/>
  <c r="CN200" i="21"/>
  <c r="BS200" i="21"/>
  <c r="CF200" i="21"/>
  <c r="BK200" i="21"/>
  <c r="BX200" i="21"/>
  <c r="BC200" i="21"/>
  <c r="CJ199" i="21"/>
  <c r="BO199" i="21"/>
  <c r="CB199" i="21"/>
  <c r="BG199" i="21"/>
  <c r="CN198" i="21"/>
  <c r="BS198" i="21"/>
  <c r="CF198" i="21"/>
  <c r="BK198" i="21"/>
  <c r="BX198" i="21"/>
  <c r="BC198" i="21"/>
  <c r="CJ197" i="21"/>
  <c r="BO197" i="21"/>
  <c r="CB197" i="21"/>
  <c r="BG197" i="21"/>
  <c r="CN196" i="21"/>
  <c r="BS196" i="21"/>
  <c r="CF196" i="21"/>
  <c r="BK196" i="21"/>
  <c r="BX196" i="21"/>
  <c r="BC196" i="21"/>
  <c r="CJ195" i="21"/>
  <c r="BO195" i="21"/>
  <c r="CB195" i="21"/>
  <c r="BG195" i="21"/>
  <c r="CN194" i="21"/>
  <c r="BS194" i="21"/>
  <c r="CF194" i="21"/>
  <c r="BK194" i="21"/>
  <c r="BX194" i="21"/>
  <c r="BC194" i="21"/>
  <c r="CJ193" i="21"/>
  <c r="BO193" i="21"/>
  <c r="CB193" i="21"/>
  <c r="BG193" i="21"/>
  <c r="CN192" i="21"/>
  <c r="BS192" i="21"/>
  <c r="CF192" i="21"/>
  <c r="BK192" i="21"/>
  <c r="BX192" i="21"/>
  <c r="BC192" i="21"/>
  <c r="CJ191" i="21"/>
  <c r="BO191" i="21"/>
  <c r="CB191" i="21"/>
  <c r="BG191" i="21"/>
  <c r="CN190" i="21"/>
  <c r="BS190" i="21"/>
  <c r="CF190" i="21"/>
  <c r="BK190" i="21"/>
  <c r="BX190" i="21"/>
  <c r="BC190" i="21"/>
  <c r="CJ189" i="21"/>
  <c r="BO189" i="21"/>
  <c r="CB189" i="21"/>
  <c r="BG189" i="21"/>
  <c r="CN188" i="21"/>
  <c r="BS188" i="21"/>
  <c r="CF188" i="21"/>
  <c r="BK188" i="21"/>
  <c r="BX188" i="21"/>
  <c r="BC188" i="21"/>
  <c r="CJ187" i="21"/>
  <c r="BO187" i="21"/>
  <c r="CB187" i="21"/>
  <c r="BG187" i="21"/>
  <c r="CN186" i="21"/>
  <c r="BS186" i="21"/>
  <c r="CF186" i="21"/>
  <c r="BK186" i="21"/>
  <c r="BX186" i="21"/>
  <c r="BC186" i="21"/>
  <c r="CJ185" i="21"/>
  <c r="BO185" i="21"/>
  <c r="CB185" i="21"/>
  <c r="BG185" i="21"/>
  <c r="CN184" i="21"/>
  <c r="BS184" i="21"/>
  <c r="CF184" i="21"/>
  <c r="BK184" i="21"/>
  <c r="BX184" i="21"/>
  <c r="BC184" i="21"/>
  <c r="CJ183" i="21"/>
  <c r="BO183" i="21"/>
  <c r="CB183" i="21"/>
  <c r="BG183" i="21"/>
  <c r="CN182" i="21"/>
  <c r="BS182" i="21"/>
  <c r="CF182" i="21"/>
  <c r="BK182" i="21"/>
  <c r="BX182" i="21"/>
  <c r="BC182" i="21"/>
  <c r="CJ181" i="21"/>
  <c r="BO181" i="21"/>
  <c r="CB181" i="21"/>
  <c r="BG181" i="21"/>
  <c r="CN180" i="21"/>
  <c r="BS180" i="21"/>
  <c r="CF180" i="21"/>
  <c r="BK180" i="21"/>
  <c r="BX180" i="21"/>
  <c r="BC180" i="21"/>
  <c r="CJ179" i="21"/>
  <c r="BO179" i="21"/>
  <c r="CB179" i="21"/>
  <c r="BG179" i="21"/>
  <c r="CN178" i="21"/>
  <c r="BS178" i="21"/>
  <c r="CF178" i="21"/>
  <c r="BK178" i="21"/>
  <c r="BX178" i="21"/>
  <c r="BC178" i="21"/>
  <c r="CJ177" i="21"/>
  <c r="BO177" i="21"/>
  <c r="CB177" i="21"/>
  <c r="BG177" i="21"/>
  <c r="CN176" i="21"/>
  <c r="BS176" i="21"/>
  <c r="CF176" i="21"/>
  <c r="BK176" i="21"/>
  <c r="BX176" i="21"/>
  <c r="BC176" i="21"/>
  <c r="CJ175" i="21"/>
  <c r="BO175" i="21"/>
  <c r="CB175" i="21"/>
  <c r="BG175" i="21"/>
  <c r="CN174" i="21"/>
  <c r="BS174" i="21"/>
  <c r="CF174" i="21"/>
  <c r="BK174" i="21"/>
  <c r="BX174" i="21"/>
  <c r="BC174" i="21"/>
  <c r="CJ173" i="21"/>
  <c r="BO173" i="21"/>
  <c r="CB173" i="21"/>
  <c r="BG173" i="21"/>
  <c r="CN172" i="21"/>
  <c r="BS172" i="21"/>
  <c r="CF172" i="21"/>
  <c r="BK172" i="21"/>
  <c r="BX172" i="21"/>
  <c r="BC172" i="21"/>
  <c r="CJ171" i="21"/>
  <c r="BO171" i="21"/>
  <c r="CB171" i="21"/>
  <c r="BG171" i="21"/>
  <c r="CN170" i="21"/>
  <c r="BS170" i="21"/>
  <c r="CF170" i="21"/>
  <c r="BK170" i="21"/>
  <c r="BX170" i="21"/>
  <c r="BC170" i="21"/>
  <c r="CJ169" i="21"/>
  <c r="BO169" i="21"/>
  <c r="CB169" i="21"/>
  <c r="BG169" i="21"/>
  <c r="CN168" i="21"/>
  <c r="BS168" i="21"/>
  <c r="CF168" i="21"/>
  <c r="BK168" i="21"/>
  <c r="BX168" i="21"/>
  <c r="BC168" i="21"/>
  <c r="CJ167" i="21"/>
  <c r="BO167" i="21"/>
  <c r="CB167" i="21"/>
  <c r="BG167" i="21"/>
  <c r="CN166" i="21"/>
  <c r="BS166" i="21"/>
  <c r="CF166" i="21"/>
  <c r="BK166" i="21"/>
  <c r="BX166" i="21"/>
  <c r="BC166" i="21"/>
  <c r="CJ165" i="21"/>
  <c r="BO165" i="21"/>
  <c r="CB165" i="21"/>
  <c r="BG165" i="21"/>
  <c r="CN164" i="21"/>
  <c r="BS164" i="21"/>
  <c r="CF164" i="21"/>
  <c r="BK164" i="21"/>
  <c r="BX164" i="21"/>
  <c r="BC164" i="21"/>
  <c r="CJ163" i="21"/>
  <c r="BO163" i="21"/>
  <c r="CB163" i="21"/>
  <c r="BG163" i="21"/>
  <c r="CN162" i="21"/>
  <c r="BS162" i="21"/>
  <c r="CF162" i="21"/>
  <c r="BK162" i="21"/>
  <c r="BX162" i="21"/>
  <c r="BC162" i="21"/>
  <c r="CJ161" i="21"/>
  <c r="BO161" i="21"/>
  <c r="CB161" i="21"/>
  <c r="BG161" i="21"/>
  <c r="CN160" i="21"/>
  <c r="BS160" i="21"/>
  <c r="CF160" i="21"/>
  <c r="BK160" i="21"/>
  <c r="BX160" i="21"/>
  <c r="BC160" i="21"/>
  <c r="CJ159" i="21"/>
  <c r="BO159" i="21"/>
  <c r="CB159" i="21"/>
  <c r="BG159" i="21"/>
  <c r="CN158" i="21"/>
  <c r="BS158" i="21"/>
  <c r="CF158" i="21"/>
  <c r="BK158" i="21"/>
  <c r="BX158" i="21"/>
  <c r="BC158" i="21"/>
  <c r="CJ157" i="21"/>
  <c r="BO157" i="21"/>
  <c r="CB157" i="21"/>
  <c r="BG157" i="21"/>
  <c r="CN156" i="21"/>
  <c r="BS156" i="21"/>
  <c r="CF156" i="21"/>
  <c r="BK156" i="21"/>
  <c r="BX156" i="21"/>
  <c r="BC156" i="21"/>
  <c r="CJ155" i="21"/>
  <c r="BO155" i="21"/>
  <c r="CB155" i="21"/>
  <c r="BG155" i="21"/>
  <c r="CN154" i="21"/>
  <c r="BS154" i="21"/>
  <c r="CF154" i="21"/>
  <c r="BK154" i="21"/>
  <c r="BX154" i="21"/>
  <c r="BC154" i="21"/>
  <c r="CJ153" i="21"/>
  <c r="BO153" i="21"/>
  <c r="CB153" i="21"/>
  <c r="BG153" i="21"/>
  <c r="CN152" i="21"/>
  <c r="BS152" i="21"/>
  <c r="CF152" i="21"/>
  <c r="BK152" i="21"/>
  <c r="BX152" i="21"/>
  <c r="BC152" i="21"/>
  <c r="CJ151" i="21"/>
  <c r="BO151" i="21"/>
  <c r="CB151" i="21"/>
  <c r="BG151" i="21"/>
  <c r="CN150" i="21"/>
  <c r="BS150" i="21"/>
  <c r="CF150" i="21"/>
  <c r="BK150" i="21"/>
  <c r="BX150" i="21"/>
  <c r="BC150" i="21"/>
  <c r="CJ149" i="21"/>
  <c r="BO149" i="21"/>
  <c r="CB149" i="21"/>
  <c r="BG149" i="21"/>
  <c r="CN148" i="21"/>
  <c r="BS148" i="21"/>
  <c r="CF148" i="21"/>
  <c r="BK148" i="21"/>
  <c r="BX148" i="21"/>
  <c r="BC148" i="21"/>
  <c r="CJ147" i="21"/>
  <c r="BO147" i="21"/>
  <c r="CB147" i="21"/>
  <c r="BG147" i="21"/>
  <c r="CN146" i="21"/>
  <c r="BS146" i="21"/>
  <c r="CF146" i="21"/>
  <c r="BK146" i="21"/>
  <c r="BX146" i="21"/>
  <c r="BC146" i="21"/>
  <c r="CJ145" i="21"/>
  <c r="BO145" i="21"/>
  <c r="BC144" i="21"/>
  <c r="CN4" i="21"/>
  <c r="BS4" i="21"/>
  <c r="CF4" i="21"/>
  <c r="BK4" i="21"/>
  <c r="BX4" i="21"/>
  <c r="BC4" i="21"/>
  <c r="CI243" i="21"/>
  <c r="BN243" i="21"/>
  <c r="CA243" i="21"/>
  <c r="BF243" i="21"/>
  <c r="CM242" i="21"/>
  <c r="BR242" i="21"/>
  <c r="CE242" i="21"/>
  <c r="BJ242" i="21"/>
  <c r="BW242" i="21"/>
  <c r="BB242" i="21"/>
  <c r="CI241" i="21"/>
  <c r="BN241" i="21"/>
  <c r="CA241" i="21"/>
  <c r="BF241" i="21"/>
  <c r="CM240" i="21"/>
  <c r="BR240" i="21"/>
  <c r="CE240" i="21"/>
  <c r="BJ240" i="21"/>
  <c r="BW240" i="21"/>
  <c r="BB240" i="21"/>
  <c r="CI239" i="21"/>
  <c r="BN239" i="21"/>
  <c r="CA239" i="21"/>
  <c r="BF239" i="21"/>
  <c r="CM238" i="21"/>
  <c r="BR238" i="21"/>
  <c r="CE238" i="21"/>
  <c r="BJ238" i="21"/>
  <c r="BW238" i="21"/>
  <c r="BB238" i="21"/>
  <c r="CI237" i="21"/>
  <c r="BN237" i="21"/>
  <c r="CA237" i="21"/>
  <c r="BF237" i="21"/>
  <c r="CM235" i="21"/>
  <c r="BR235" i="21"/>
  <c r="CE235" i="21"/>
  <c r="BJ235" i="21"/>
  <c r="BW235" i="21"/>
  <c r="BB235" i="21"/>
  <c r="CI236" i="21"/>
  <c r="BN236" i="21"/>
  <c r="CA236" i="21"/>
  <c r="BF236" i="21"/>
  <c r="CM234" i="21"/>
  <c r="BR234" i="21"/>
  <c r="CE234" i="21"/>
  <c r="BJ234" i="21"/>
  <c r="BW234" i="21"/>
  <c r="BB234" i="21"/>
  <c r="CI233" i="21"/>
  <c r="BN233" i="21"/>
  <c r="CA233" i="21"/>
  <c r="BF233" i="21"/>
  <c r="CM232" i="21"/>
  <c r="BR232" i="21"/>
  <c r="CE232" i="21"/>
  <c r="BJ232" i="21"/>
  <c r="BW232" i="21"/>
  <c r="BB232" i="21"/>
  <c r="CI231" i="21"/>
  <c r="BN231" i="21"/>
  <c r="CA231" i="21"/>
  <c r="BF231" i="21"/>
  <c r="CM230" i="21"/>
  <c r="BR230" i="21"/>
  <c r="CE230" i="21"/>
  <c r="BJ230" i="21"/>
  <c r="BW230" i="21"/>
  <c r="BB230" i="21"/>
  <c r="CI229" i="21"/>
  <c r="BN229" i="21"/>
  <c r="CA229" i="21"/>
  <c r="BF229" i="21"/>
  <c r="CM228" i="21"/>
  <c r="BR228" i="21"/>
  <c r="CE228" i="21"/>
  <c r="BJ228" i="21"/>
  <c r="BW228" i="21"/>
  <c r="BB228" i="21"/>
  <c r="CI227" i="21"/>
  <c r="BN227" i="21"/>
  <c r="CA227" i="21"/>
  <c r="BF227" i="21"/>
  <c r="CM226" i="21"/>
  <c r="BR226" i="21"/>
  <c r="CE226" i="21"/>
  <c r="BJ226" i="21"/>
  <c r="BW226" i="21"/>
  <c r="BB226" i="21"/>
  <c r="CI225" i="21"/>
  <c r="BN225" i="21"/>
  <c r="CA225" i="21"/>
  <c r="BF225" i="21"/>
  <c r="CM224" i="21"/>
  <c r="BR224" i="21"/>
  <c r="CE224" i="21"/>
  <c r="BJ224" i="21"/>
  <c r="BW224" i="21"/>
  <c r="BB224" i="21"/>
  <c r="CI223" i="21"/>
  <c r="BN223" i="21"/>
  <c r="CA223" i="21"/>
  <c r="BF223" i="21"/>
  <c r="CM222" i="21"/>
  <c r="BR222" i="21"/>
  <c r="CE222" i="21"/>
  <c r="BJ222" i="21"/>
  <c r="BW222" i="21"/>
  <c r="BB222" i="21"/>
  <c r="CI221" i="21"/>
  <c r="BN221" i="21"/>
  <c r="CA221" i="21"/>
  <c r="BF221" i="21"/>
  <c r="CM220" i="21"/>
  <c r="BR220" i="21"/>
  <c r="CE220" i="21"/>
  <c r="BJ220" i="21"/>
  <c r="BW220" i="21"/>
  <c r="BB220" i="21"/>
  <c r="CI219" i="21"/>
  <c r="BN219" i="21"/>
  <c r="CA219" i="21"/>
  <c r="BF219" i="21"/>
  <c r="CM218" i="21"/>
  <c r="BR218" i="21"/>
  <c r="CE218" i="21"/>
  <c r="BJ218" i="21"/>
  <c r="BW218" i="21"/>
  <c r="BB218" i="21"/>
  <c r="CI217" i="21"/>
  <c r="BN217" i="21"/>
  <c r="CA217" i="21"/>
  <c r="BF217" i="21"/>
  <c r="CM216" i="21"/>
  <c r="BR216" i="21"/>
  <c r="CE216" i="21"/>
  <c r="BJ216" i="21"/>
  <c r="BW216" i="21"/>
  <c r="BB216" i="21"/>
  <c r="CI215" i="21"/>
  <c r="BN215" i="21"/>
  <c r="CA215" i="21"/>
  <c r="BF215" i="21"/>
  <c r="CM214" i="21"/>
  <c r="BR214" i="21"/>
  <c r="CE214" i="21"/>
  <c r="BJ214" i="21"/>
  <c r="BW214" i="21"/>
  <c r="BB214" i="21"/>
  <c r="CI213" i="21"/>
  <c r="BN213" i="21"/>
  <c r="CA213" i="21"/>
  <c r="BF213" i="21"/>
  <c r="CM212" i="21"/>
  <c r="BR212" i="21"/>
  <c r="CE212" i="21"/>
  <c r="BJ212" i="21"/>
  <c r="BW212" i="21"/>
  <c r="BB212" i="21"/>
  <c r="CI211" i="21"/>
  <c r="BN211" i="21"/>
  <c r="CA211" i="21"/>
  <c r="BF211" i="21"/>
  <c r="CM210" i="21"/>
  <c r="BR210" i="21"/>
  <c r="CE210" i="21"/>
  <c r="BJ210" i="21"/>
  <c r="BW210" i="21"/>
  <c r="BB210" i="21"/>
  <c r="CI209" i="21"/>
  <c r="BN209" i="21"/>
  <c r="CA209" i="21"/>
  <c r="BF209" i="21"/>
  <c r="CM208" i="21"/>
  <c r="BR208" i="21"/>
  <c r="CE208" i="21"/>
  <c r="BJ208" i="21"/>
  <c r="BW208" i="21"/>
  <c r="BB208" i="21"/>
  <c r="CI207" i="21"/>
  <c r="BN207" i="21"/>
  <c r="CA207" i="21"/>
  <c r="BF207" i="21"/>
  <c r="CM206" i="21"/>
  <c r="BR206" i="21"/>
  <c r="CE206" i="21"/>
  <c r="BJ206" i="21"/>
  <c r="BW206" i="21"/>
  <c r="BB206" i="21"/>
  <c r="CI205" i="21"/>
  <c r="BN205" i="21"/>
  <c r="CA205" i="21"/>
  <c r="BF205" i="21"/>
  <c r="CM204" i="21"/>
  <c r="BR204" i="21"/>
  <c r="CE204" i="21"/>
  <c r="BJ204" i="21"/>
  <c r="BW204" i="21"/>
  <c r="BB204" i="21"/>
  <c r="CI203" i="21"/>
  <c r="BN203" i="21"/>
  <c r="CA203" i="21"/>
  <c r="BF203" i="21"/>
  <c r="CM202" i="21"/>
  <c r="BR202" i="21"/>
  <c r="CE202" i="21"/>
  <c r="BJ202" i="21"/>
  <c r="BW202" i="21"/>
  <c r="BB202" i="21"/>
  <c r="CI201" i="21"/>
  <c r="BN201" i="21"/>
  <c r="CA201" i="21"/>
  <c r="BF201" i="21"/>
  <c r="CM200" i="21"/>
  <c r="BR200" i="21"/>
  <c r="CE200" i="21"/>
  <c r="BJ200" i="21"/>
  <c r="BW200" i="21"/>
  <c r="BB200" i="21"/>
  <c r="CI199" i="21"/>
  <c r="BN199" i="21"/>
  <c r="CA199" i="21"/>
  <c r="BF199" i="21"/>
  <c r="CM198" i="21"/>
  <c r="BR198" i="21"/>
  <c r="CE198" i="21"/>
  <c r="BJ198" i="21"/>
  <c r="BW198" i="21"/>
  <c r="BB198" i="21"/>
  <c r="CI197" i="21"/>
  <c r="BN197" i="21"/>
  <c r="CA197" i="21"/>
  <c r="BF197" i="21"/>
  <c r="CM196" i="21"/>
  <c r="BR196" i="21"/>
  <c r="CE196" i="21"/>
  <c r="BJ196" i="21"/>
  <c r="BW196" i="21"/>
  <c r="BB196" i="21"/>
  <c r="CI195" i="21"/>
  <c r="BN195" i="21"/>
  <c r="CA195" i="21"/>
  <c r="BF195" i="21"/>
  <c r="CM194" i="21"/>
  <c r="BR194" i="21"/>
  <c r="CE194" i="21"/>
  <c r="BJ194" i="21"/>
  <c r="BW194" i="21"/>
  <c r="BB194" i="21"/>
  <c r="CI193" i="21"/>
  <c r="BN193" i="21"/>
  <c r="CA193" i="21"/>
  <c r="BF193" i="21"/>
  <c r="CM192" i="21"/>
  <c r="BR192" i="21"/>
  <c r="CE192" i="21"/>
  <c r="BJ192" i="21"/>
  <c r="BW192" i="21"/>
  <c r="BB192" i="21"/>
  <c r="CI191" i="21"/>
  <c r="BN191" i="21"/>
  <c r="CA191" i="21"/>
  <c r="BF191" i="21"/>
  <c r="CM190" i="21"/>
  <c r="BR190" i="21"/>
  <c r="CE190" i="21"/>
  <c r="BJ190" i="21"/>
  <c r="BW190" i="21"/>
  <c r="BB190" i="21"/>
  <c r="CI189" i="21"/>
  <c r="BN189" i="21"/>
  <c r="CA189" i="21"/>
  <c r="BF189" i="21"/>
  <c r="CM188" i="21"/>
  <c r="BR188" i="21"/>
  <c r="CE188" i="21"/>
  <c r="BJ188" i="21"/>
  <c r="BW188" i="21"/>
  <c r="BB188" i="21"/>
  <c r="CI187" i="21"/>
  <c r="BN187" i="21"/>
  <c r="CA187" i="21"/>
  <c r="BF187" i="21"/>
  <c r="CM186" i="21"/>
  <c r="BR186" i="21"/>
  <c r="CE186" i="21"/>
  <c r="BJ186" i="21"/>
  <c r="BW186" i="21"/>
  <c r="BB186" i="21"/>
  <c r="CI185" i="21"/>
  <c r="BN185" i="21"/>
  <c r="CA185" i="21"/>
  <c r="BF185" i="21"/>
  <c r="CM184" i="21"/>
  <c r="BR184" i="21"/>
  <c r="CE184" i="21"/>
  <c r="BJ184" i="21"/>
  <c r="BW184" i="21"/>
  <c r="BB184" i="21"/>
  <c r="CI183" i="21"/>
  <c r="BN183" i="21"/>
  <c r="CA183" i="21"/>
  <c r="BF183" i="21"/>
  <c r="CM182" i="21"/>
  <c r="BR182" i="21"/>
  <c r="CE182" i="21"/>
  <c r="BJ182" i="21"/>
  <c r="BW182" i="21"/>
  <c r="BB182" i="21"/>
  <c r="CI181" i="21"/>
  <c r="BN181" i="21"/>
  <c r="CA181" i="21"/>
  <c r="BF181" i="21"/>
  <c r="CM180" i="21"/>
  <c r="BR180" i="21"/>
  <c r="CE180" i="21"/>
  <c r="BJ180" i="21"/>
  <c r="BW180" i="21"/>
  <c r="BB180" i="21"/>
  <c r="CI179" i="21"/>
  <c r="BN179" i="21"/>
  <c r="CA179" i="21"/>
  <c r="BF179" i="21"/>
  <c r="CM178" i="21"/>
  <c r="BR178" i="21"/>
  <c r="CE178" i="21"/>
  <c r="BJ178" i="21"/>
  <c r="BW178" i="21"/>
  <c r="BB178" i="21"/>
  <c r="CI177" i="21"/>
  <c r="BN177" i="21"/>
  <c r="CA177" i="21"/>
  <c r="BF177" i="21"/>
  <c r="CM176" i="21"/>
  <c r="BR176" i="21"/>
  <c r="CE176" i="21"/>
  <c r="BJ176" i="21"/>
  <c r="BW176" i="21"/>
  <c r="BB176" i="21"/>
  <c r="CI175" i="21"/>
  <c r="BN175" i="21"/>
  <c r="CA175" i="21"/>
  <c r="BF175" i="21"/>
  <c r="CM174" i="21"/>
  <c r="BR174" i="21"/>
  <c r="CE174" i="21"/>
  <c r="BJ174" i="21"/>
  <c r="BW174" i="21"/>
  <c r="BB174" i="21"/>
  <c r="CI173" i="21"/>
  <c r="BN173" i="21"/>
  <c r="CA173" i="21"/>
  <c r="BF173" i="21"/>
  <c r="CM172" i="21"/>
  <c r="BR172" i="21"/>
  <c r="CE172" i="21"/>
  <c r="BJ172" i="21"/>
  <c r="BW172" i="21"/>
  <c r="BB172" i="21"/>
  <c r="CI171" i="21"/>
  <c r="BN171" i="21"/>
  <c r="CA171" i="21"/>
  <c r="BF171" i="21"/>
  <c r="CM170" i="21"/>
  <c r="BR170" i="21"/>
  <c r="CE170" i="21"/>
  <c r="BJ170" i="21"/>
  <c r="BW170" i="21"/>
  <c r="BB170" i="21"/>
  <c r="CI169" i="21"/>
  <c r="BN169" i="21"/>
  <c r="CA169" i="21"/>
  <c r="BF169" i="21"/>
  <c r="CM168" i="21"/>
  <c r="BR168" i="21"/>
  <c r="CE168" i="21"/>
  <c r="BJ168" i="21"/>
  <c r="BW168" i="21"/>
  <c r="BB168" i="21"/>
  <c r="CI167" i="21"/>
  <c r="BN167" i="21"/>
  <c r="CA167" i="21"/>
  <c r="BF167" i="21"/>
  <c r="CM166" i="21"/>
  <c r="BR166" i="21"/>
  <c r="CE166" i="21"/>
  <c r="BJ166" i="21"/>
  <c r="BW166" i="21"/>
  <c r="BB166" i="21"/>
  <c r="CI165" i="21"/>
  <c r="BN165" i="21"/>
  <c r="CA165" i="21"/>
  <c r="BF165" i="21"/>
  <c r="CM164" i="21"/>
  <c r="BR164" i="21"/>
  <c r="CE164" i="21"/>
  <c r="BJ164" i="21"/>
  <c r="BW164" i="21"/>
  <c r="BB164" i="21"/>
  <c r="CI163" i="21"/>
  <c r="BN163" i="21"/>
  <c r="CA163" i="21"/>
  <c r="BF163" i="21"/>
  <c r="CM162" i="21"/>
  <c r="BR162" i="21"/>
  <c r="CE162" i="21"/>
  <c r="BJ162" i="21"/>
  <c r="BW162" i="21"/>
  <c r="BB162" i="21"/>
  <c r="CI161" i="21"/>
  <c r="BN161" i="21"/>
  <c r="CA161" i="21"/>
  <c r="BF161" i="21"/>
  <c r="CM160" i="21"/>
  <c r="BR160" i="21"/>
  <c r="CE160" i="21"/>
  <c r="BJ160" i="21"/>
  <c r="BW160" i="21"/>
  <c r="BB160" i="21"/>
  <c r="CI159" i="21"/>
  <c r="BN159" i="21"/>
  <c r="CA159" i="21"/>
  <c r="BF159" i="21"/>
  <c r="CM158" i="21"/>
  <c r="BR158" i="21"/>
  <c r="CE158" i="21"/>
  <c r="BJ158" i="21"/>
  <c r="BW158" i="21"/>
  <c r="BB158" i="21"/>
  <c r="CI157" i="21"/>
  <c r="BN157" i="21"/>
  <c r="CA157" i="21"/>
  <c r="BF157" i="21"/>
  <c r="CM156" i="21"/>
  <c r="BR156" i="21"/>
  <c r="CE156" i="21"/>
  <c r="BJ156" i="21"/>
  <c r="BW156" i="21"/>
  <c r="BB156" i="21"/>
  <c r="CI155" i="21"/>
  <c r="BN155" i="21"/>
  <c r="CA155" i="21"/>
  <c r="BF155" i="21"/>
  <c r="CM154" i="21"/>
  <c r="BR154" i="21"/>
  <c r="CE154" i="21"/>
  <c r="BJ154" i="21"/>
  <c r="BW154" i="21"/>
  <c r="BB154" i="21"/>
  <c r="CI153" i="21"/>
  <c r="BN153" i="21"/>
  <c r="CA153" i="21"/>
  <c r="BF153" i="21"/>
  <c r="CM152" i="21"/>
  <c r="BR152" i="21"/>
  <c r="CE152" i="21"/>
  <c r="BJ152" i="21"/>
  <c r="BW152" i="21"/>
  <c r="BB152" i="21"/>
  <c r="CI151" i="21"/>
  <c r="BN151" i="21"/>
  <c r="CA151" i="21"/>
  <c r="BF151" i="21"/>
  <c r="CM150" i="21"/>
  <c r="BR150" i="21"/>
  <c r="CE150" i="21"/>
  <c r="BJ150" i="21"/>
  <c r="BW150" i="21"/>
  <c r="BB150" i="21"/>
  <c r="CI149" i="21"/>
  <c r="BN149" i="21"/>
  <c r="CA149" i="21"/>
  <c r="BF149" i="21"/>
  <c r="CM148" i="21"/>
  <c r="BR148" i="21"/>
  <c r="CE148" i="21"/>
  <c r="BJ148" i="21"/>
  <c r="BW148" i="21"/>
  <c r="BB148" i="21"/>
  <c r="CI147" i="21"/>
  <c r="BN147" i="21"/>
  <c r="CA147" i="21"/>
  <c r="BF147" i="21"/>
  <c r="CM146" i="21"/>
  <c r="BR146" i="21"/>
  <c r="CE146" i="21"/>
  <c r="BJ146" i="21"/>
  <c r="BW146" i="21"/>
  <c r="BB146" i="21"/>
  <c r="CI145" i="21"/>
  <c r="BN145" i="21"/>
  <c r="CA145" i="21"/>
  <c r="BF145" i="21"/>
  <c r="CM144" i="21"/>
  <c r="BR144" i="21"/>
  <c r="CE144" i="21"/>
  <c r="BJ144" i="21"/>
  <c r="BW144" i="21"/>
  <c r="BB144" i="21"/>
  <c r="CI143" i="21"/>
  <c r="BN143" i="21"/>
  <c r="CM4" i="21"/>
  <c r="BR4" i="21"/>
  <c r="CE4" i="21"/>
  <c r="BJ4" i="21"/>
  <c r="BW4" i="21"/>
  <c r="BB4" i="21"/>
  <c r="CH243" i="21"/>
  <c r="BM243" i="21"/>
  <c r="BZ243" i="21"/>
  <c r="BE243" i="21"/>
  <c r="CL242" i="21"/>
  <c r="BQ242" i="21"/>
  <c r="CD242" i="21"/>
  <c r="BI242" i="21"/>
  <c r="BV242" i="21"/>
  <c r="BA242" i="21"/>
  <c r="CH241" i="21"/>
  <c r="BM241" i="21"/>
  <c r="BZ241" i="21"/>
  <c r="BE241" i="21"/>
  <c r="CL240" i="21"/>
  <c r="BQ240" i="21"/>
  <c r="CD240" i="21"/>
  <c r="BI240" i="21"/>
  <c r="BV240" i="21"/>
  <c r="BA240" i="21"/>
  <c r="CH239" i="21"/>
  <c r="BM239" i="21"/>
  <c r="BZ239" i="21"/>
  <c r="BE239" i="21"/>
  <c r="CL238" i="21"/>
  <c r="BQ238" i="21"/>
  <c r="CD238" i="21"/>
  <c r="BI238" i="21"/>
  <c r="BV238" i="21"/>
  <c r="BA238" i="21"/>
  <c r="CH237" i="21"/>
  <c r="BM237" i="21"/>
  <c r="BZ237" i="21"/>
  <c r="BE237" i="21"/>
  <c r="CL235" i="21"/>
  <c r="BQ235" i="21"/>
  <c r="CD235" i="21"/>
  <c r="BI235" i="21"/>
  <c r="BV235" i="21"/>
  <c r="BA235" i="21"/>
  <c r="CH236" i="21"/>
  <c r="BM236" i="21"/>
  <c r="BZ236" i="21"/>
  <c r="BE236" i="21"/>
  <c r="CL234" i="21"/>
  <c r="BQ234" i="21"/>
  <c r="CD234" i="21"/>
  <c r="BI234" i="21"/>
  <c r="BV234" i="21"/>
  <c r="BA234" i="21"/>
  <c r="CH233" i="21"/>
  <c r="BM233" i="21"/>
  <c r="BZ233" i="21"/>
  <c r="BE233" i="21"/>
  <c r="CL232" i="21"/>
  <c r="BQ232" i="21"/>
  <c r="CD232" i="21"/>
  <c r="BI232" i="21"/>
  <c r="BV232" i="21"/>
  <c r="BA232" i="21"/>
  <c r="CH231" i="21"/>
  <c r="BM231" i="21"/>
  <c r="BZ231" i="21"/>
  <c r="BE231" i="21"/>
  <c r="CL230" i="21"/>
  <c r="BQ230" i="21"/>
  <c r="CD230" i="21"/>
  <c r="BI230" i="21"/>
  <c r="BV230" i="21"/>
  <c r="BA230" i="21"/>
  <c r="CH229" i="21"/>
  <c r="BM229" i="21"/>
  <c r="BZ229" i="21"/>
  <c r="BE229" i="21"/>
  <c r="CL228" i="21"/>
  <c r="BQ228" i="21"/>
  <c r="CD228" i="21"/>
  <c r="BI228" i="21"/>
  <c r="BV228" i="21"/>
  <c r="BA228" i="21"/>
  <c r="CH227" i="21"/>
  <c r="BM227" i="21"/>
  <c r="BZ227" i="21"/>
  <c r="BE227" i="21"/>
  <c r="CL226" i="21"/>
  <c r="BQ226" i="21"/>
  <c r="CD226" i="21"/>
  <c r="BI226" i="21"/>
  <c r="BV226" i="21"/>
  <c r="BA226" i="21"/>
  <c r="CH225" i="21"/>
  <c r="BM225" i="21"/>
  <c r="BZ225" i="21"/>
  <c r="BE225" i="21"/>
  <c r="CL224" i="21"/>
  <c r="BQ224" i="21"/>
  <c r="CD224" i="21"/>
  <c r="BI224" i="21"/>
  <c r="BV224" i="21"/>
  <c r="BA224" i="21"/>
  <c r="CH223" i="21"/>
  <c r="BM223" i="21"/>
  <c r="BZ223" i="21"/>
  <c r="BE223" i="21"/>
  <c r="CL222" i="21"/>
  <c r="BQ222" i="21"/>
  <c r="CD222" i="21"/>
  <c r="BI222" i="21"/>
  <c r="BV222" i="21"/>
  <c r="BA222" i="21"/>
  <c r="CH221" i="21"/>
  <c r="BM221" i="21"/>
  <c r="BZ221" i="21"/>
  <c r="BE221" i="21"/>
  <c r="CL220" i="21"/>
  <c r="BQ220" i="21"/>
  <c r="CD220" i="21"/>
  <c r="BI220" i="21"/>
  <c r="BV220" i="21"/>
  <c r="BA220" i="21"/>
  <c r="CH219" i="21"/>
  <c r="BM219" i="21"/>
  <c r="BZ219" i="21"/>
  <c r="BE219" i="21"/>
  <c r="CL218" i="21"/>
  <c r="BQ218" i="21"/>
  <c r="CD218" i="21"/>
  <c r="BI218" i="21"/>
  <c r="BV218" i="21"/>
  <c r="BA218" i="21"/>
  <c r="CH217" i="21"/>
  <c r="BM217" i="21"/>
  <c r="BZ217" i="21"/>
  <c r="BE217" i="21"/>
  <c r="CL216" i="21"/>
  <c r="BQ216" i="21"/>
  <c r="CD216" i="21"/>
  <c r="BI216" i="21"/>
  <c r="BV216" i="21"/>
  <c r="BA216" i="21"/>
  <c r="CH215" i="21"/>
  <c r="BM215" i="21"/>
  <c r="BZ215" i="21"/>
  <c r="BE215" i="21"/>
  <c r="CL214" i="21"/>
  <c r="BQ214" i="21"/>
  <c r="CD214" i="21"/>
  <c r="BI214" i="21"/>
  <c r="BV214" i="21"/>
  <c r="BA214" i="21"/>
  <c r="CH213" i="21"/>
  <c r="BM213" i="21"/>
  <c r="BZ213" i="21"/>
  <c r="BE213" i="21"/>
  <c r="CL212" i="21"/>
  <c r="BQ212" i="21"/>
  <c r="CD212" i="21"/>
  <c r="BI212" i="21"/>
  <c r="BV212" i="21"/>
  <c r="BA212" i="21"/>
  <c r="CH211" i="21"/>
  <c r="BM211" i="21"/>
  <c r="BZ211" i="21"/>
  <c r="BE211" i="21"/>
  <c r="CL210" i="21"/>
  <c r="BQ210" i="21"/>
  <c r="CD210" i="21"/>
  <c r="BI210" i="21"/>
  <c r="BV210" i="21"/>
  <c r="BA210" i="21"/>
  <c r="CH209" i="21"/>
  <c r="BM209" i="21"/>
  <c r="BZ209" i="21"/>
  <c r="BE209" i="21"/>
  <c r="CL208" i="21"/>
  <c r="BQ208" i="21"/>
  <c r="CD208" i="21"/>
  <c r="BI208" i="21"/>
  <c r="BV208" i="21"/>
  <c r="BA208" i="21"/>
  <c r="CH207" i="21"/>
  <c r="BM207" i="21"/>
  <c r="BZ207" i="21"/>
  <c r="BE207" i="21"/>
  <c r="CL206" i="21"/>
  <c r="BQ206" i="21"/>
  <c r="CD206" i="21"/>
  <c r="BI206" i="21"/>
  <c r="BV206" i="21"/>
  <c r="BA206" i="21"/>
  <c r="CH205" i="21"/>
  <c r="BM205" i="21"/>
  <c r="BZ205" i="21"/>
  <c r="BE205" i="21"/>
  <c r="CL204" i="21"/>
  <c r="BQ204" i="21"/>
  <c r="CD204" i="21"/>
  <c r="BI204" i="21"/>
  <c r="BV204" i="21"/>
  <c r="BA204" i="21"/>
  <c r="CH203" i="21"/>
  <c r="BM203" i="21"/>
  <c r="BZ203" i="21"/>
  <c r="BE203" i="21"/>
  <c r="CL202" i="21"/>
  <c r="BQ202" i="21"/>
  <c r="CD202" i="21"/>
  <c r="BI202" i="21"/>
  <c r="BV202" i="21"/>
  <c r="BA202" i="21"/>
  <c r="CH201" i="21"/>
  <c r="BM201" i="21"/>
  <c r="BZ201" i="21"/>
  <c r="BE201" i="21"/>
  <c r="CL200" i="21"/>
  <c r="BQ200" i="21"/>
  <c r="CD200" i="21"/>
  <c r="BI200" i="21"/>
  <c r="BV200" i="21"/>
  <c r="BA200" i="21"/>
  <c r="CH199" i="21"/>
  <c r="BM199" i="21"/>
  <c r="BZ199" i="21"/>
  <c r="BE199" i="21"/>
  <c r="CL198" i="21"/>
  <c r="BQ198" i="21"/>
  <c r="CD198" i="21"/>
  <c r="BI198" i="21"/>
  <c r="BV198" i="21"/>
  <c r="BA198" i="21"/>
  <c r="CH197" i="21"/>
  <c r="BM197" i="21"/>
  <c r="BZ197" i="21"/>
  <c r="BE197" i="21"/>
  <c r="CL196" i="21"/>
  <c r="BQ196" i="21"/>
  <c r="CD196" i="21"/>
  <c r="BI196" i="21"/>
  <c r="BV196" i="21"/>
  <c r="BA196" i="21"/>
  <c r="CH195" i="21"/>
  <c r="BM195" i="21"/>
  <c r="BZ195" i="21"/>
  <c r="BE195" i="21"/>
  <c r="CL194" i="21"/>
  <c r="BQ194" i="21"/>
  <c r="CD194" i="21"/>
  <c r="BI194" i="21"/>
  <c r="BV194" i="21"/>
  <c r="BA194" i="21"/>
  <c r="CH193" i="21"/>
  <c r="BM193" i="21"/>
  <c r="BZ193" i="21"/>
  <c r="BE193" i="21"/>
  <c r="CL192" i="21"/>
  <c r="BQ192" i="21"/>
  <c r="CD192" i="21"/>
  <c r="BI192" i="21"/>
  <c r="BV192" i="21"/>
  <c r="BA192" i="21"/>
  <c r="CH191" i="21"/>
  <c r="BM191" i="21"/>
  <c r="BZ191" i="21"/>
  <c r="BE191" i="21"/>
  <c r="CL190" i="21"/>
  <c r="BQ190" i="21"/>
  <c r="CD190" i="21"/>
  <c r="BI190" i="21"/>
  <c r="BV190" i="21"/>
  <c r="BA190" i="21"/>
  <c r="CH189" i="21"/>
  <c r="BM189" i="21"/>
  <c r="BZ189" i="21"/>
  <c r="BE189" i="21"/>
  <c r="CL188" i="21"/>
  <c r="BQ188" i="21"/>
  <c r="CD188" i="21"/>
  <c r="BI188" i="21"/>
  <c r="BV188" i="21"/>
  <c r="BA188" i="21"/>
  <c r="CH187" i="21"/>
  <c r="BM187" i="21"/>
  <c r="BZ187" i="21"/>
  <c r="BE187" i="21"/>
  <c r="CL186" i="21"/>
  <c r="BQ186" i="21"/>
  <c r="CD186" i="21"/>
  <c r="BI186" i="21"/>
  <c r="BV186" i="21"/>
  <c r="BA186" i="21"/>
  <c r="CH185" i="21"/>
  <c r="BM185" i="21"/>
  <c r="BZ185" i="21"/>
  <c r="BE185" i="21"/>
  <c r="CL184" i="21"/>
  <c r="BQ184" i="21"/>
  <c r="CD184" i="21"/>
  <c r="BI184" i="21"/>
  <c r="BV184" i="21"/>
  <c r="BA184" i="21"/>
  <c r="CH183" i="21"/>
  <c r="BM183" i="21"/>
  <c r="BZ183" i="21"/>
  <c r="BE183" i="21"/>
  <c r="CL182" i="21"/>
  <c r="BQ182" i="21"/>
  <c r="CD182" i="21"/>
  <c r="BI182" i="21"/>
  <c r="BV182" i="21"/>
  <c r="BA182" i="21"/>
  <c r="CH181" i="21"/>
  <c r="BM181" i="21"/>
  <c r="BZ181" i="21"/>
  <c r="BE181" i="21"/>
  <c r="CL180" i="21"/>
  <c r="BQ180" i="21"/>
  <c r="CD180" i="21"/>
  <c r="BI180" i="21"/>
  <c r="BV180" i="21"/>
  <c r="BA180" i="21"/>
  <c r="CH179" i="21"/>
  <c r="BM179" i="21"/>
  <c r="BZ179" i="21"/>
  <c r="BE179" i="21"/>
  <c r="CL178" i="21"/>
  <c r="BQ178" i="21"/>
  <c r="CD178" i="21"/>
  <c r="BI178" i="21"/>
  <c r="BV178" i="21"/>
  <c r="BA178" i="21"/>
  <c r="CH177" i="21"/>
  <c r="BM177" i="21"/>
  <c r="BZ177" i="21"/>
  <c r="BE177" i="21"/>
  <c r="CL176" i="21"/>
  <c r="BQ176" i="21"/>
  <c r="CD176" i="21"/>
  <c r="BI176" i="21"/>
  <c r="BV176" i="21"/>
  <c r="BA176" i="21"/>
  <c r="CH175" i="21"/>
  <c r="BM175" i="21"/>
  <c r="BZ175" i="21"/>
  <c r="BE175" i="21"/>
  <c r="CL174" i="21"/>
  <c r="BQ174" i="21"/>
  <c r="CD174" i="21"/>
  <c r="BI174" i="21"/>
  <c r="BV174" i="21"/>
  <c r="BA174" i="21"/>
  <c r="CH173" i="21"/>
  <c r="BM173" i="21"/>
  <c r="BZ173" i="21"/>
  <c r="BE173" i="21"/>
  <c r="CL172" i="21"/>
  <c r="BQ172" i="21"/>
  <c r="CD172" i="21"/>
  <c r="BI172" i="21"/>
  <c r="BV172" i="21"/>
  <c r="BA172" i="21"/>
  <c r="CH171" i="21"/>
  <c r="BM171" i="21"/>
  <c r="BZ171" i="21"/>
  <c r="BE171" i="21"/>
  <c r="CL170" i="21"/>
  <c r="BQ170" i="21"/>
  <c r="CD170" i="21"/>
  <c r="BI170" i="21"/>
  <c r="BV170" i="21"/>
  <c r="BA170" i="21"/>
  <c r="CH169" i="21"/>
  <c r="BM169" i="21"/>
  <c r="BZ169" i="21"/>
  <c r="BE169" i="21"/>
  <c r="CL168" i="21"/>
  <c r="BQ168" i="21"/>
  <c r="CD168" i="21"/>
  <c r="BI168" i="21"/>
  <c r="BV168" i="21"/>
  <c r="BA168" i="21"/>
  <c r="CH167" i="21"/>
  <c r="BM167" i="21"/>
  <c r="BZ167" i="21"/>
  <c r="BE167" i="21"/>
  <c r="CL166" i="21"/>
  <c r="BQ166" i="21"/>
  <c r="CD166" i="21"/>
  <c r="BI166" i="21"/>
  <c r="BV166" i="21"/>
  <c r="BA166" i="21"/>
  <c r="CH165" i="21"/>
  <c r="BM165" i="21"/>
  <c r="BZ165" i="21"/>
  <c r="BE165" i="21"/>
  <c r="CL164" i="21"/>
  <c r="BQ164" i="21"/>
  <c r="CD164" i="21"/>
  <c r="BI164" i="21"/>
  <c r="BV164" i="21"/>
  <c r="BA164" i="21"/>
  <c r="CH163" i="21"/>
  <c r="BM163" i="21"/>
  <c r="BZ163" i="21"/>
  <c r="BE163" i="21"/>
  <c r="CL162" i="21"/>
  <c r="BQ162" i="21"/>
  <c r="CD162" i="21"/>
  <c r="BI162" i="21"/>
  <c r="BV162" i="21"/>
  <c r="BA162" i="21"/>
  <c r="CH161" i="21"/>
  <c r="BM161" i="21"/>
  <c r="BZ161" i="21"/>
  <c r="BE161" i="21"/>
  <c r="CL160" i="21"/>
  <c r="BQ160" i="21"/>
  <c r="CD160" i="21"/>
  <c r="BI160" i="21"/>
  <c r="BV160" i="21"/>
  <c r="BA160" i="21"/>
  <c r="CH159" i="21"/>
  <c r="BM159" i="21"/>
  <c r="BZ159" i="21"/>
  <c r="BE159" i="21"/>
  <c r="CL158" i="21"/>
  <c r="BQ158" i="21"/>
  <c r="CD158" i="21"/>
  <c r="BI158" i="21"/>
  <c r="BV158" i="21"/>
  <c r="BA158" i="21"/>
  <c r="CH157" i="21"/>
  <c r="BM157" i="21"/>
  <c r="BZ157" i="21"/>
  <c r="BE157" i="21"/>
  <c r="CL156" i="21"/>
  <c r="BQ156" i="21"/>
  <c r="CD156" i="21"/>
  <c r="BI156" i="21"/>
  <c r="BV156" i="21"/>
  <c r="BA156" i="21"/>
  <c r="CH155" i="21"/>
  <c r="BM155" i="21"/>
  <c r="BZ155" i="21"/>
  <c r="BE155" i="21"/>
  <c r="CL154" i="21"/>
  <c r="BQ154" i="21"/>
  <c r="CD154" i="21"/>
  <c r="BI154" i="21"/>
  <c r="BV154" i="21"/>
  <c r="BA154" i="21"/>
  <c r="CH153" i="21"/>
  <c r="BM153" i="21"/>
  <c r="BZ153" i="21"/>
  <c r="BE153" i="21"/>
  <c r="CL152" i="21"/>
  <c r="BQ152" i="21"/>
  <c r="CD152" i="21"/>
  <c r="BI152" i="21"/>
  <c r="BV152" i="21"/>
  <c r="BA152" i="21"/>
  <c r="CH151" i="21"/>
  <c r="BM151" i="21"/>
  <c r="BZ151" i="21"/>
  <c r="BE151" i="21"/>
  <c r="CL150" i="21"/>
  <c r="BQ150" i="21"/>
  <c r="CD150" i="21"/>
  <c r="BI150" i="21"/>
  <c r="BV150" i="21"/>
  <c r="BA150" i="21"/>
  <c r="CH149" i="21"/>
  <c r="BM149" i="21"/>
  <c r="BZ149" i="21"/>
  <c r="BE149" i="21"/>
  <c r="CL148" i="21"/>
  <c r="BQ148" i="21"/>
  <c r="CD148" i="21"/>
  <c r="BI148" i="21"/>
  <c r="BV148" i="21"/>
  <c r="BA148" i="21"/>
  <c r="CH147" i="21"/>
  <c r="BM147" i="21"/>
  <c r="BZ147" i="21"/>
  <c r="BE147" i="21"/>
  <c r="CL146" i="21"/>
  <c r="BQ146" i="21"/>
  <c r="CD146" i="21"/>
  <c r="BI146" i="21"/>
  <c r="BV146" i="21"/>
  <c r="BA146" i="21"/>
  <c r="CH145" i="21"/>
  <c r="BM145" i="21"/>
  <c r="BZ145" i="21"/>
  <c r="BE145" i="21"/>
  <c r="CL144" i="21"/>
  <c r="BQ144" i="21"/>
  <c r="CD144" i="21"/>
  <c r="BI144" i="21"/>
  <c r="BV144" i="21"/>
  <c r="BA144" i="21"/>
  <c r="CH143" i="21"/>
  <c r="BM143" i="21"/>
  <c r="BZ143" i="21"/>
  <c r="BE143" i="21"/>
  <c r="CL142" i="21"/>
  <c r="BQ142" i="21"/>
  <c r="CD142" i="21"/>
  <c r="BI142" i="21"/>
  <c r="BV142" i="21"/>
  <c r="BA142" i="21"/>
  <c r="CH141" i="21"/>
  <c r="BM141" i="21"/>
  <c r="BZ141" i="21"/>
  <c r="BE141" i="21"/>
  <c r="CL140" i="21"/>
  <c r="BQ140" i="21"/>
  <c r="CD140" i="21"/>
  <c r="BI140" i="21"/>
  <c r="BV140" i="21"/>
  <c r="BA140" i="21"/>
  <c r="CH139" i="21"/>
  <c r="BM139" i="21"/>
  <c r="BZ139" i="21"/>
  <c r="BE139" i="21"/>
  <c r="CL138" i="21"/>
  <c r="BQ138" i="21"/>
  <c r="CD138" i="21"/>
  <c r="BI138" i="21"/>
  <c r="BV138" i="21"/>
  <c r="BA138" i="21"/>
  <c r="CH137" i="21"/>
  <c r="BM137" i="21"/>
  <c r="BZ137" i="21"/>
  <c r="BE137" i="21"/>
  <c r="CL136" i="21"/>
  <c r="BQ136" i="21"/>
  <c r="CD136" i="21"/>
  <c r="BI136" i="21"/>
  <c r="BV136" i="21"/>
  <c r="BA136" i="21"/>
  <c r="CH135" i="21"/>
  <c r="BM135" i="21"/>
  <c r="BZ135" i="21"/>
  <c r="BE135" i="21"/>
  <c r="CL133" i="21"/>
  <c r="BQ133" i="21"/>
  <c r="CD133" i="21"/>
  <c r="BI133" i="21"/>
  <c r="BV133" i="21"/>
  <c r="BA133" i="21"/>
  <c r="CH134" i="21"/>
  <c r="BM134" i="21"/>
  <c r="BZ134" i="21"/>
  <c r="BE134" i="21"/>
  <c r="CL132" i="21"/>
  <c r="BQ132" i="21"/>
  <c r="CD132" i="21"/>
  <c r="BI132" i="21"/>
  <c r="BV132" i="21"/>
  <c r="BA132" i="21"/>
  <c r="CH131" i="21"/>
  <c r="BM131" i="21"/>
  <c r="BZ131" i="21"/>
  <c r="BE131" i="21"/>
  <c r="CL129" i="21"/>
  <c r="BQ129" i="21"/>
  <c r="CD129" i="21"/>
  <c r="BI129" i="21"/>
  <c r="BV129" i="21"/>
  <c r="BA129" i="21"/>
  <c r="CH125" i="21"/>
  <c r="BM125" i="21"/>
  <c r="BZ125" i="21"/>
  <c r="BE125" i="21"/>
  <c r="CL128" i="21"/>
  <c r="BQ128" i="21"/>
  <c r="CD128" i="21"/>
  <c r="BI128" i="21"/>
  <c r="BV128" i="21"/>
  <c r="BA128" i="21"/>
  <c r="CH127" i="21"/>
  <c r="BM127" i="21"/>
  <c r="BZ127" i="21"/>
  <c r="BE127" i="21"/>
  <c r="CL126" i="21"/>
  <c r="BQ126" i="21"/>
  <c r="CD126" i="21"/>
  <c r="BI126" i="21"/>
  <c r="BV126" i="21"/>
  <c r="BA126" i="21"/>
  <c r="CH124" i="21"/>
  <c r="BM124" i="21"/>
  <c r="BZ124" i="21"/>
  <c r="BE124" i="21"/>
  <c r="CL123" i="21"/>
  <c r="BQ123" i="21"/>
  <c r="CD123" i="21"/>
  <c r="BI123" i="21"/>
  <c r="BV123" i="21"/>
  <c r="BA123" i="21"/>
  <c r="CH122" i="21"/>
  <c r="BM122" i="21"/>
  <c r="BZ122" i="21"/>
  <c r="BE122" i="21"/>
  <c r="CL121" i="21"/>
  <c r="BQ121" i="21"/>
  <c r="CD121" i="21"/>
  <c r="BI121" i="21"/>
  <c r="BV121" i="21"/>
  <c r="BA121" i="21"/>
  <c r="CH119" i="21"/>
  <c r="BM119" i="21"/>
  <c r="BZ119" i="21"/>
  <c r="BE119" i="21"/>
  <c r="CL118" i="21"/>
  <c r="BQ118" i="21"/>
  <c r="CD118" i="21"/>
  <c r="BI118" i="21"/>
  <c r="BV118" i="21"/>
  <c r="BA118" i="21"/>
  <c r="CH117" i="21"/>
  <c r="BM117" i="21"/>
  <c r="BZ117" i="21"/>
  <c r="BE117" i="21"/>
  <c r="CL116" i="21"/>
  <c r="BQ116" i="21"/>
  <c r="CD116" i="21"/>
  <c r="BI116" i="21"/>
  <c r="BV116" i="21"/>
  <c r="BA116" i="21"/>
  <c r="CH115" i="21"/>
  <c r="BM115" i="21"/>
  <c r="BZ115" i="21"/>
  <c r="BE115" i="21"/>
  <c r="CL114" i="21"/>
  <c r="BQ114" i="21"/>
  <c r="CD114" i="21"/>
  <c r="BI114" i="21"/>
  <c r="BV114" i="21"/>
  <c r="BA114" i="21"/>
  <c r="CH113" i="21"/>
  <c r="BM113" i="21"/>
  <c r="BZ113" i="21"/>
  <c r="BE113" i="21"/>
  <c r="CL112" i="21"/>
  <c r="BQ112" i="21"/>
  <c r="CD112" i="21"/>
  <c r="BI112" i="21"/>
  <c r="BV112" i="21"/>
  <c r="BA112" i="21"/>
  <c r="CH111" i="21"/>
  <c r="BM111" i="21"/>
  <c r="BZ111" i="21"/>
  <c r="BE111" i="21"/>
  <c r="CL110" i="21"/>
  <c r="BQ110" i="21"/>
  <c r="CD110" i="21"/>
  <c r="BI110" i="21"/>
  <c r="BV110" i="21"/>
  <c r="BA110" i="21"/>
  <c r="CH106" i="21"/>
  <c r="BM106" i="21"/>
  <c r="BZ106" i="21"/>
  <c r="BE106" i="21"/>
  <c r="CL105" i="21"/>
  <c r="BQ105" i="21"/>
  <c r="CD105" i="21"/>
  <c r="BI105" i="21"/>
  <c r="BV105" i="21"/>
  <c r="BA105" i="21"/>
  <c r="CH104" i="21"/>
  <c r="BM104" i="21"/>
  <c r="BZ104" i="21"/>
  <c r="BE104" i="21"/>
  <c r="CL103" i="21"/>
  <c r="BQ103" i="21"/>
  <c r="CD103" i="21"/>
  <c r="BI103" i="21"/>
  <c r="BV103" i="21"/>
  <c r="BA103" i="21"/>
  <c r="CH102" i="21"/>
  <c r="BM102" i="21"/>
  <c r="BZ102" i="21"/>
  <c r="BE102" i="21"/>
  <c r="CL101" i="21"/>
  <c r="BQ101" i="21"/>
  <c r="CD101" i="21"/>
  <c r="BI101" i="21"/>
  <c r="BV101" i="21"/>
  <c r="BA101" i="21"/>
  <c r="CH100" i="21"/>
  <c r="BM100" i="21"/>
  <c r="BZ100" i="21"/>
  <c r="BE100" i="21"/>
  <c r="CL99" i="21"/>
  <c r="BQ99" i="21"/>
  <c r="CD99" i="21"/>
  <c r="BI99" i="21"/>
  <c r="BV99" i="21"/>
  <c r="BA99" i="21"/>
  <c r="CH98" i="21"/>
  <c r="BM98" i="21"/>
  <c r="BZ98" i="21"/>
  <c r="BE98" i="21"/>
  <c r="CL97" i="21"/>
  <c r="BQ97" i="21"/>
  <c r="CD97" i="21"/>
  <c r="BI97" i="21"/>
  <c r="BV97" i="21"/>
  <c r="BA97" i="21"/>
  <c r="CH96" i="21"/>
  <c r="BM96" i="21"/>
  <c r="BZ96" i="21"/>
  <c r="BE96" i="21"/>
  <c r="CL95" i="21"/>
  <c r="BQ95" i="21"/>
  <c r="CD95" i="21"/>
  <c r="BI95" i="21"/>
  <c r="BV95" i="21"/>
  <c r="BA95" i="21"/>
  <c r="CH94" i="21"/>
  <c r="BM94" i="21"/>
  <c r="BZ94" i="21"/>
  <c r="BE94" i="21"/>
  <c r="CL93" i="21"/>
  <c r="BQ93" i="21"/>
  <c r="CD93" i="21"/>
  <c r="BI93" i="21"/>
  <c r="BV93" i="21"/>
  <c r="BA93" i="21"/>
  <c r="CH92" i="21"/>
  <c r="BM92" i="21"/>
  <c r="BZ92" i="21"/>
  <c r="BE92" i="21"/>
  <c r="CL91" i="21"/>
  <c r="BQ91" i="21"/>
  <c r="CD91" i="21"/>
  <c r="BI91" i="21"/>
  <c r="BV91" i="21"/>
  <c r="BA91" i="21"/>
  <c r="CH90" i="21"/>
  <c r="BM90" i="21"/>
  <c r="BZ90" i="21"/>
  <c r="BE90" i="21"/>
  <c r="CL89" i="21"/>
  <c r="BQ89" i="21"/>
  <c r="CD89" i="21"/>
  <c r="BI89" i="21"/>
  <c r="BV89" i="21"/>
  <c r="BA89" i="21"/>
  <c r="CL4" i="21"/>
  <c r="BQ4" i="21"/>
  <c r="CD4" i="21"/>
  <c r="BI4" i="21"/>
  <c r="CO243" i="21"/>
  <c r="BT243" i="21"/>
  <c r="CG243" i="21"/>
  <c r="BL243" i="21"/>
  <c r="BY243" i="21"/>
  <c r="BD243" i="21"/>
  <c r="CK242" i="21"/>
  <c r="BP242" i="21"/>
  <c r="CC242" i="21"/>
  <c r="BH242" i="21"/>
  <c r="CO241" i="21"/>
  <c r="BT241" i="21"/>
  <c r="CG241" i="21"/>
  <c r="BL241" i="21"/>
  <c r="BY241" i="21"/>
  <c r="BD241" i="21"/>
  <c r="CK240" i="21"/>
  <c r="BP240" i="21"/>
  <c r="CC240" i="21"/>
  <c r="BH240" i="21"/>
  <c r="CO239" i="21"/>
  <c r="BT239" i="21"/>
  <c r="CG239" i="21"/>
  <c r="BL239" i="21"/>
  <c r="BY239" i="21"/>
  <c r="BD239" i="21"/>
  <c r="CK238" i="21"/>
  <c r="BP238" i="21"/>
  <c r="CC238" i="21"/>
  <c r="BH238" i="21"/>
  <c r="CO237" i="21"/>
  <c r="BT237" i="21"/>
  <c r="CG237" i="21"/>
  <c r="BL237" i="21"/>
  <c r="BY237" i="21"/>
  <c r="BD237" i="21"/>
  <c r="CK235" i="21"/>
  <c r="BP235" i="21"/>
  <c r="CC235" i="21"/>
  <c r="BH235" i="21"/>
  <c r="CO236" i="21"/>
  <c r="BT236" i="21"/>
  <c r="CG236" i="21"/>
  <c r="BL236" i="21"/>
  <c r="BY236" i="21"/>
  <c r="BD236" i="21"/>
  <c r="CK234" i="21"/>
  <c r="BP234" i="21"/>
  <c r="CC234" i="21"/>
  <c r="BH234" i="21"/>
  <c r="CO233" i="21"/>
  <c r="BT233" i="21"/>
  <c r="CG233" i="21"/>
  <c r="BL233" i="21"/>
  <c r="BY233" i="21"/>
  <c r="BD233" i="21"/>
  <c r="CK232" i="21"/>
  <c r="BP232" i="21"/>
  <c r="CC232" i="21"/>
  <c r="BH232" i="21"/>
  <c r="CO231" i="21"/>
  <c r="BT231" i="21"/>
  <c r="CG231" i="21"/>
  <c r="BL231" i="21"/>
  <c r="BY231" i="21"/>
  <c r="BD231" i="21"/>
  <c r="CK230" i="21"/>
  <c r="BP230" i="21"/>
  <c r="CC230" i="21"/>
  <c r="BH230" i="21"/>
  <c r="CO229" i="21"/>
  <c r="BT229" i="21"/>
  <c r="CG229" i="21"/>
  <c r="BL229" i="21"/>
  <c r="BY229" i="21"/>
  <c r="BD229" i="21"/>
  <c r="CK228" i="21"/>
  <c r="BP228" i="21"/>
  <c r="CC228" i="21"/>
  <c r="BH228" i="21"/>
  <c r="CO227" i="21"/>
  <c r="BT227" i="21"/>
  <c r="CG227" i="21"/>
  <c r="BL227" i="21"/>
  <c r="BY227" i="21"/>
  <c r="BD227" i="21"/>
  <c r="CK226" i="21"/>
  <c r="BP226" i="21"/>
  <c r="CC226" i="21"/>
  <c r="BH226" i="21"/>
  <c r="CO225" i="21"/>
  <c r="BT225" i="21"/>
  <c r="CG225" i="21"/>
  <c r="BL225" i="21"/>
  <c r="BY225" i="21"/>
  <c r="BD225" i="21"/>
  <c r="CK224" i="21"/>
  <c r="BP224" i="21"/>
  <c r="CC224" i="21"/>
  <c r="BH224" i="21"/>
  <c r="CO223" i="21"/>
  <c r="BT223" i="21"/>
  <c r="CG223" i="21"/>
  <c r="BL223" i="21"/>
  <c r="BY223" i="21"/>
  <c r="BD223" i="21"/>
  <c r="CK222" i="21"/>
  <c r="BP222" i="21"/>
  <c r="CC222" i="21"/>
  <c r="BH222" i="21"/>
  <c r="CO221" i="21"/>
  <c r="BT221" i="21"/>
  <c r="CG221" i="21"/>
  <c r="BL221" i="21"/>
  <c r="BY221" i="21"/>
  <c r="BD221" i="21"/>
  <c r="CK220" i="21"/>
  <c r="BP220" i="21"/>
  <c r="CC220" i="21"/>
  <c r="BH220" i="21"/>
  <c r="CO219" i="21"/>
  <c r="BT219" i="21"/>
  <c r="CG219" i="21"/>
  <c r="BL219" i="21"/>
  <c r="BY219" i="21"/>
  <c r="BD219" i="21"/>
  <c r="CK218" i="21"/>
  <c r="BP218" i="21"/>
  <c r="CC218" i="21"/>
  <c r="BH218" i="21"/>
  <c r="CO217" i="21"/>
  <c r="BT217" i="21"/>
  <c r="CG217" i="21"/>
  <c r="BL217" i="21"/>
  <c r="BY217" i="21"/>
  <c r="BD217" i="21"/>
  <c r="CK216" i="21"/>
  <c r="BP216" i="21"/>
  <c r="CC216" i="21"/>
  <c r="BH216" i="21"/>
  <c r="CO215" i="21"/>
  <c r="BT215" i="21"/>
  <c r="CG215" i="21"/>
  <c r="BL215" i="21"/>
  <c r="BY215" i="21"/>
  <c r="BD215" i="21"/>
  <c r="CK214" i="21"/>
  <c r="BP214" i="21"/>
  <c r="CC214" i="21"/>
  <c r="BH214" i="21"/>
  <c r="CO213" i="21"/>
  <c r="BT213" i="21"/>
  <c r="CG213" i="21"/>
  <c r="BL213" i="21"/>
  <c r="BY213" i="21"/>
  <c r="BD213" i="21"/>
  <c r="CK212" i="21"/>
  <c r="BP212" i="21"/>
  <c r="CC212" i="21"/>
  <c r="BH212" i="21"/>
  <c r="CO211" i="21"/>
  <c r="BT211" i="21"/>
  <c r="CG211" i="21"/>
  <c r="BL211" i="21"/>
  <c r="BY211" i="21"/>
  <c r="BD211" i="21"/>
  <c r="CK210" i="21"/>
  <c r="BP210" i="21"/>
  <c r="CC210" i="21"/>
  <c r="BH210" i="21"/>
  <c r="CO209" i="21"/>
  <c r="BT209" i="21"/>
  <c r="CG209" i="21"/>
  <c r="BL209" i="21"/>
  <c r="BY209" i="21"/>
  <c r="BD209" i="21"/>
  <c r="CK208" i="21"/>
  <c r="BP208" i="21"/>
  <c r="CC208" i="21"/>
  <c r="BH208" i="21"/>
  <c r="CO207" i="21"/>
  <c r="BT207" i="21"/>
  <c r="CG207" i="21"/>
  <c r="BL207" i="21"/>
  <c r="BY207" i="21"/>
  <c r="BD207" i="21"/>
  <c r="CK206" i="21"/>
  <c r="BP206" i="21"/>
  <c r="CC206" i="21"/>
  <c r="BH206" i="21"/>
  <c r="CO205" i="21"/>
  <c r="BT205" i="21"/>
  <c r="CG205" i="21"/>
  <c r="BL205" i="21"/>
  <c r="BY205" i="21"/>
  <c r="BD205" i="21"/>
  <c r="CK204" i="21"/>
  <c r="BP204" i="21"/>
  <c r="CC204" i="21"/>
  <c r="BH204" i="21"/>
  <c r="CO203" i="21"/>
  <c r="BT203" i="21"/>
  <c r="CG203" i="21"/>
  <c r="BL203" i="21"/>
  <c r="BY203" i="21"/>
  <c r="BD203" i="21"/>
  <c r="CK202" i="21"/>
  <c r="BP202" i="21"/>
  <c r="CC202" i="21"/>
  <c r="BH202" i="21"/>
  <c r="CO201" i="21"/>
  <c r="BT201" i="21"/>
  <c r="CG201" i="21"/>
  <c r="BL201" i="21"/>
  <c r="BY201" i="21"/>
  <c r="BD201" i="21"/>
  <c r="CK200" i="21"/>
  <c r="BP200" i="21"/>
  <c r="CC200" i="21"/>
  <c r="BH200" i="21"/>
  <c r="CO199" i="21"/>
  <c r="BT199" i="21"/>
  <c r="CG199" i="21"/>
  <c r="BL199" i="21"/>
  <c r="BY199" i="21"/>
  <c r="BD199" i="21"/>
  <c r="CK198" i="21"/>
  <c r="BP198" i="21"/>
  <c r="CC198" i="21"/>
  <c r="BH198" i="21"/>
  <c r="CO197" i="21"/>
  <c r="BT197" i="21"/>
  <c r="CG197" i="21"/>
  <c r="BL197" i="21"/>
  <c r="BY197" i="21"/>
  <c r="BD197" i="21"/>
  <c r="CK196" i="21"/>
  <c r="BP196" i="21"/>
  <c r="CC196" i="21"/>
  <c r="BH196" i="21"/>
  <c r="CO195" i="21"/>
  <c r="BT195" i="21"/>
  <c r="CG195" i="21"/>
  <c r="BL195" i="21"/>
  <c r="BY195" i="21"/>
  <c r="BD195" i="21"/>
  <c r="CK194" i="21"/>
  <c r="BP194" i="21"/>
  <c r="CC194" i="21"/>
  <c r="BH194" i="21"/>
  <c r="CO193" i="21"/>
  <c r="BT193" i="21"/>
  <c r="CG193" i="21"/>
  <c r="BL193" i="21"/>
  <c r="BY193" i="21"/>
  <c r="BD193" i="21"/>
  <c r="CK192" i="21"/>
  <c r="BP192" i="21"/>
  <c r="CC192" i="21"/>
  <c r="BH192" i="21"/>
  <c r="CO191" i="21"/>
  <c r="BT191" i="21"/>
  <c r="CG191" i="21"/>
  <c r="BL191" i="21"/>
  <c r="BY191" i="21"/>
  <c r="BD191" i="21"/>
  <c r="CK190" i="21"/>
  <c r="BP190" i="21"/>
  <c r="CC190" i="21"/>
  <c r="BH190" i="21"/>
  <c r="CO189" i="21"/>
  <c r="BT189" i="21"/>
  <c r="CG189" i="21"/>
  <c r="BL189" i="21"/>
  <c r="BY189" i="21"/>
  <c r="BD189" i="21"/>
  <c r="CK188" i="21"/>
  <c r="BP188" i="21"/>
  <c r="CC188" i="21"/>
  <c r="BH188" i="21"/>
  <c r="CO187" i="21"/>
  <c r="BT187" i="21"/>
  <c r="CG187" i="21"/>
  <c r="BL187" i="21"/>
  <c r="BY187" i="21"/>
  <c r="BD187" i="21"/>
  <c r="CK186" i="21"/>
  <c r="BP186" i="21"/>
  <c r="CC186" i="21"/>
  <c r="BH186" i="21"/>
  <c r="CO185" i="21"/>
  <c r="BT185" i="21"/>
  <c r="CG185" i="21"/>
  <c r="BL185" i="21"/>
  <c r="BY185" i="21"/>
  <c r="BD185" i="21"/>
  <c r="CK184" i="21"/>
  <c r="BP184" i="21"/>
  <c r="CC184" i="21"/>
  <c r="BH184" i="21"/>
  <c r="CO183" i="21"/>
  <c r="BT183" i="21"/>
  <c r="CG183" i="21"/>
  <c r="BL183" i="21"/>
  <c r="BY183" i="21"/>
  <c r="BD183" i="21"/>
  <c r="CK182" i="21"/>
  <c r="BP182" i="21"/>
  <c r="CC182" i="21"/>
  <c r="BH182" i="21"/>
  <c r="CO181" i="21"/>
  <c r="BT181" i="21"/>
  <c r="CG181" i="21"/>
  <c r="BL181" i="21"/>
  <c r="BY181" i="21"/>
  <c r="BD181" i="21"/>
  <c r="CK180" i="21"/>
  <c r="BP180" i="21"/>
  <c r="CC180" i="21"/>
  <c r="BH180" i="21"/>
  <c r="CO179" i="21"/>
  <c r="BT179" i="21"/>
  <c r="CG179" i="21"/>
  <c r="BL179" i="21"/>
  <c r="BY179" i="21"/>
  <c r="BD179" i="21"/>
  <c r="CK178" i="21"/>
  <c r="BP178" i="21"/>
  <c r="CC178" i="21"/>
  <c r="BH178" i="21"/>
  <c r="CO177" i="21"/>
  <c r="BT177" i="21"/>
  <c r="CG177" i="21"/>
  <c r="BL177" i="21"/>
  <c r="BY177" i="21"/>
  <c r="BD177" i="21"/>
  <c r="CK176" i="21"/>
  <c r="BP176" i="21"/>
  <c r="CC176" i="21"/>
  <c r="BH176" i="21"/>
  <c r="CO175" i="21"/>
  <c r="BT175" i="21"/>
  <c r="CG175" i="21"/>
  <c r="BL175" i="21"/>
  <c r="BY175" i="21"/>
  <c r="BD175" i="21"/>
  <c r="CK174" i="21"/>
  <c r="BP174" i="21"/>
  <c r="CC174" i="21"/>
  <c r="BH174" i="21"/>
  <c r="CO173" i="21"/>
  <c r="BT173" i="21"/>
  <c r="CG173" i="21"/>
  <c r="BL173" i="21"/>
  <c r="BY173" i="21"/>
  <c r="BD173" i="21"/>
  <c r="CK172" i="21"/>
  <c r="BP172" i="21"/>
  <c r="CC172" i="21"/>
  <c r="BH172" i="21"/>
  <c r="CO171" i="21"/>
  <c r="BT171" i="21"/>
  <c r="CG171" i="21"/>
  <c r="BL171" i="21"/>
  <c r="BY171" i="21"/>
  <c r="BD171" i="21"/>
  <c r="CK170" i="21"/>
  <c r="BP170" i="21"/>
  <c r="CC170" i="21"/>
  <c r="BH170" i="21"/>
  <c r="CO169" i="21"/>
  <c r="BT169" i="21"/>
  <c r="CG169" i="21"/>
  <c r="BL169" i="21"/>
  <c r="BY169" i="21"/>
  <c r="BD169" i="21"/>
  <c r="CK168" i="21"/>
  <c r="BP168" i="21"/>
  <c r="CC168" i="21"/>
  <c r="BH168" i="21"/>
  <c r="CO167" i="21"/>
  <c r="BT167" i="21"/>
  <c r="CG167" i="21"/>
  <c r="BL167" i="21"/>
  <c r="BY167" i="21"/>
  <c r="BD167" i="21"/>
  <c r="CK166" i="21"/>
  <c r="BP166" i="21"/>
  <c r="CC166" i="21"/>
  <c r="BH166" i="21"/>
  <c r="CO165" i="21"/>
  <c r="BT165" i="21"/>
  <c r="CG165" i="21"/>
  <c r="BL165" i="21"/>
  <c r="BY165" i="21"/>
  <c r="BD165" i="21"/>
  <c r="CK164" i="21"/>
  <c r="BP164" i="21"/>
  <c r="CC164" i="21"/>
  <c r="BH164" i="21"/>
  <c r="CO163" i="21"/>
  <c r="BT163" i="21"/>
  <c r="CG163" i="21"/>
  <c r="BL163" i="21"/>
  <c r="BY163" i="21"/>
  <c r="BD163" i="21"/>
  <c r="CK162" i="21"/>
  <c r="BP162" i="21"/>
  <c r="CC162" i="21"/>
  <c r="BH162" i="21"/>
  <c r="CO161" i="21"/>
  <c r="BT161" i="21"/>
  <c r="CG161" i="21"/>
  <c r="BL161" i="21"/>
  <c r="BY161" i="21"/>
  <c r="BD161" i="21"/>
  <c r="CK160" i="21"/>
  <c r="BP160" i="21"/>
  <c r="CC160" i="21"/>
  <c r="BH160" i="21"/>
  <c r="CO159" i="21"/>
  <c r="BT159" i="21"/>
  <c r="CG159" i="21"/>
  <c r="BL159" i="21"/>
  <c r="BY159" i="21"/>
  <c r="BD159" i="21"/>
  <c r="CK158" i="21"/>
  <c r="BP158" i="21"/>
  <c r="CC158" i="21"/>
  <c r="BH158" i="21"/>
  <c r="CO157" i="21"/>
  <c r="BT157" i="21"/>
  <c r="CG157" i="21"/>
  <c r="BL157" i="21"/>
  <c r="BY157" i="21"/>
  <c r="BD157" i="21"/>
  <c r="CK156" i="21"/>
  <c r="BP156" i="21"/>
  <c r="CC156" i="21"/>
  <c r="BH156" i="21"/>
  <c r="CO155" i="21"/>
  <c r="BT155" i="21"/>
  <c r="CG155" i="21"/>
  <c r="BL155" i="21"/>
  <c r="BY155" i="21"/>
  <c r="BD155" i="21"/>
  <c r="CK154" i="21"/>
  <c r="BP154" i="21"/>
  <c r="CC154" i="21"/>
  <c r="BH154" i="21"/>
  <c r="CO153" i="21"/>
  <c r="BT153" i="21"/>
  <c r="CG153" i="21"/>
  <c r="BL153" i="21"/>
  <c r="BY153" i="21"/>
  <c r="BD153" i="21"/>
  <c r="CK152" i="21"/>
  <c r="BP152" i="21"/>
  <c r="CC152" i="21"/>
  <c r="BH152" i="21"/>
  <c r="CO151" i="21"/>
  <c r="BT151" i="21"/>
  <c r="CG151" i="21"/>
  <c r="BL151" i="21"/>
  <c r="BY151" i="21"/>
  <c r="BD151" i="21"/>
  <c r="CK150" i="21"/>
  <c r="BP150" i="21"/>
  <c r="CC150" i="21"/>
  <c r="BH150" i="21"/>
  <c r="CO149" i="21"/>
  <c r="BT149" i="21"/>
  <c r="CG149" i="21"/>
  <c r="BL149" i="21"/>
  <c r="BY149" i="21"/>
  <c r="BD149" i="21"/>
  <c r="CK148" i="21"/>
  <c r="BP148" i="21"/>
  <c r="CC148" i="21"/>
  <c r="BH148" i="21"/>
  <c r="CO147" i="21"/>
  <c r="BT147" i="21"/>
  <c r="CG147" i="21"/>
  <c r="BL147" i="21"/>
  <c r="BY147" i="21"/>
  <c r="BD147" i="21"/>
  <c r="CK146" i="21"/>
  <c r="BP146" i="21"/>
  <c r="CC146" i="21"/>
  <c r="BH146" i="21"/>
  <c r="CO145" i="21"/>
  <c r="BT145" i="21"/>
  <c r="CG145" i="21"/>
  <c r="BL145" i="21"/>
  <c r="BY145" i="21"/>
  <c r="BD145" i="21"/>
  <c r="CK144" i="21"/>
  <c r="BP144" i="21"/>
  <c r="CC144" i="21"/>
  <c r="BH144" i="21"/>
  <c r="CK4" i="21"/>
  <c r="BP4" i="21"/>
  <c r="CC4" i="21"/>
  <c r="BH4" i="21"/>
  <c r="CN243" i="21"/>
  <c r="BS243" i="21"/>
  <c r="CF243" i="21"/>
  <c r="BK243" i="21"/>
  <c r="BX243" i="21"/>
  <c r="BC243" i="21"/>
  <c r="CJ242" i="21"/>
  <c r="BO242" i="21"/>
  <c r="CB242" i="21"/>
  <c r="BG242" i="21"/>
  <c r="CN241" i="21"/>
  <c r="BS241" i="21"/>
  <c r="CF241" i="21"/>
  <c r="BK241" i="21"/>
  <c r="BX241" i="21"/>
  <c r="BC241" i="21"/>
  <c r="CJ240" i="21"/>
  <c r="BO240" i="21"/>
  <c r="CB240" i="21"/>
  <c r="BG240" i="21"/>
  <c r="CN239" i="21"/>
  <c r="BS239" i="21"/>
  <c r="CF239" i="21"/>
  <c r="BK239" i="21"/>
  <c r="BX239" i="21"/>
  <c r="BC239" i="21"/>
  <c r="CJ238" i="21"/>
  <c r="BO238" i="21"/>
  <c r="CB238" i="21"/>
  <c r="BG238" i="21"/>
  <c r="CN237" i="21"/>
  <c r="BS237" i="21"/>
  <c r="CF237" i="21"/>
  <c r="BK237" i="21"/>
  <c r="BX237" i="21"/>
  <c r="BC237" i="21"/>
  <c r="CJ235" i="21"/>
  <c r="BO235" i="21"/>
  <c r="CB235" i="21"/>
  <c r="BG235" i="21"/>
  <c r="CN236" i="21"/>
  <c r="BS236" i="21"/>
  <c r="CF236" i="21"/>
  <c r="BK236" i="21"/>
  <c r="BX236" i="21"/>
  <c r="BC236" i="21"/>
  <c r="CJ234" i="21"/>
  <c r="BO234" i="21"/>
  <c r="CB234" i="21"/>
  <c r="BG234" i="21"/>
  <c r="CN233" i="21"/>
  <c r="BS233" i="21"/>
  <c r="CF233" i="21"/>
  <c r="BK233" i="21"/>
  <c r="BX233" i="21"/>
  <c r="BC233" i="21"/>
  <c r="CJ232" i="21"/>
  <c r="BO232" i="21"/>
  <c r="CB232" i="21"/>
  <c r="BG232" i="21"/>
  <c r="CN231" i="21"/>
  <c r="BS231" i="21"/>
  <c r="CF231" i="21"/>
  <c r="BK231" i="21"/>
  <c r="BX231" i="21"/>
  <c r="BC231" i="21"/>
  <c r="CJ230" i="21"/>
  <c r="BO230" i="21"/>
  <c r="CB230" i="21"/>
  <c r="BG230" i="21"/>
  <c r="CN229" i="21"/>
  <c r="BS229" i="21"/>
  <c r="CF229" i="21"/>
  <c r="BK229" i="21"/>
  <c r="BX229" i="21"/>
  <c r="BC229" i="21"/>
  <c r="CJ228" i="21"/>
  <c r="BO228" i="21"/>
  <c r="CB228" i="21"/>
  <c r="BG228" i="21"/>
  <c r="CN227" i="21"/>
  <c r="BS227" i="21"/>
  <c r="CF227" i="21"/>
  <c r="BK227" i="21"/>
  <c r="BX227" i="21"/>
  <c r="BC227" i="21"/>
  <c r="CJ226" i="21"/>
  <c r="BO226" i="21"/>
  <c r="CB226" i="21"/>
  <c r="BG226" i="21"/>
  <c r="CN225" i="21"/>
  <c r="BS225" i="21"/>
  <c r="CF225" i="21"/>
  <c r="BK225" i="21"/>
  <c r="BX225" i="21"/>
  <c r="BC225" i="21"/>
  <c r="CJ224" i="21"/>
  <c r="BO224" i="21"/>
  <c r="CB224" i="21"/>
  <c r="BG224" i="21"/>
  <c r="CN223" i="21"/>
  <c r="BS223" i="21"/>
  <c r="CF223" i="21"/>
  <c r="BK223" i="21"/>
  <c r="BX223" i="21"/>
  <c r="BC223" i="21"/>
  <c r="CJ222" i="21"/>
  <c r="BO222" i="21"/>
  <c r="CB222" i="21"/>
  <c r="BG222" i="21"/>
  <c r="CN221" i="21"/>
  <c r="BS221" i="21"/>
  <c r="CF221" i="21"/>
  <c r="BK221" i="21"/>
  <c r="BX221" i="21"/>
  <c r="BC221" i="21"/>
  <c r="CJ220" i="21"/>
  <c r="BO220" i="21"/>
  <c r="CB220" i="21"/>
  <c r="BG220" i="21"/>
  <c r="CN219" i="21"/>
  <c r="BS219" i="21"/>
  <c r="CF219" i="21"/>
  <c r="BK219" i="21"/>
  <c r="BX219" i="21"/>
  <c r="BC219" i="21"/>
  <c r="CJ218" i="21"/>
  <c r="BO218" i="21"/>
  <c r="CB218" i="21"/>
  <c r="BG218" i="21"/>
  <c r="CN217" i="21"/>
  <c r="BS217" i="21"/>
  <c r="CF217" i="21"/>
  <c r="BK217" i="21"/>
  <c r="BX217" i="21"/>
  <c r="BC217" i="21"/>
  <c r="CJ216" i="21"/>
  <c r="BO216" i="21"/>
  <c r="CB216" i="21"/>
  <c r="BG216" i="21"/>
  <c r="CN215" i="21"/>
  <c r="BS215" i="21"/>
  <c r="CF215" i="21"/>
  <c r="BK215" i="21"/>
  <c r="BX215" i="21"/>
  <c r="BC215" i="21"/>
  <c r="CJ214" i="21"/>
  <c r="BO214" i="21"/>
  <c r="CB214" i="21"/>
  <c r="BG214" i="21"/>
  <c r="CN213" i="21"/>
  <c r="BS213" i="21"/>
  <c r="CF213" i="21"/>
  <c r="BK213" i="21"/>
  <c r="BX213" i="21"/>
  <c r="BC213" i="21"/>
  <c r="CJ212" i="21"/>
  <c r="BO212" i="21"/>
  <c r="CB212" i="21"/>
  <c r="BG212" i="21"/>
  <c r="CN211" i="21"/>
  <c r="BS211" i="21"/>
  <c r="CF211" i="21"/>
  <c r="BK211" i="21"/>
  <c r="BX211" i="21"/>
  <c r="BC211" i="21"/>
  <c r="CJ210" i="21"/>
  <c r="BO210" i="21"/>
  <c r="CB210" i="21"/>
  <c r="BG210" i="21"/>
  <c r="CN209" i="21"/>
  <c r="BS209" i="21"/>
  <c r="CF209" i="21"/>
  <c r="BK209" i="21"/>
  <c r="BX209" i="21"/>
  <c r="BC209" i="21"/>
  <c r="CJ208" i="21"/>
  <c r="BO208" i="21"/>
  <c r="CB208" i="21"/>
  <c r="BG208" i="21"/>
  <c r="CN207" i="21"/>
  <c r="BS207" i="21"/>
  <c r="CF207" i="21"/>
  <c r="BK207" i="21"/>
  <c r="BX207" i="21"/>
  <c r="BC207" i="21"/>
  <c r="CJ206" i="21"/>
  <c r="BO206" i="21"/>
  <c r="CB206" i="21"/>
  <c r="BG206" i="21"/>
  <c r="CN205" i="21"/>
  <c r="BS205" i="21"/>
  <c r="CF205" i="21"/>
  <c r="BK205" i="21"/>
  <c r="BX205" i="21"/>
  <c r="BC205" i="21"/>
  <c r="CJ204" i="21"/>
  <c r="BO204" i="21"/>
  <c r="CB204" i="21"/>
  <c r="BG204" i="21"/>
  <c r="CN203" i="21"/>
  <c r="BS203" i="21"/>
  <c r="CF203" i="21"/>
  <c r="BK203" i="21"/>
  <c r="BX203" i="21"/>
  <c r="BC203" i="21"/>
  <c r="CJ202" i="21"/>
  <c r="BO202" i="21"/>
  <c r="CB202" i="21"/>
  <c r="BG202" i="21"/>
  <c r="CN201" i="21"/>
  <c r="BS201" i="21"/>
  <c r="CF201" i="21"/>
  <c r="BK201" i="21"/>
  <c r="BX201" i="21"/>
  <c r="BC201" i="21"/>
  <c r="CJ200" i="21"/>
  <c r="BO200" i="21"/>
  <c r="CB200" i="21"/>
  <c r="BG200" i="21"/>
  <c r="CN199" i="21"/>
  <c r="BS199" i="21"/>
  <c r="CF199" i="21"/>
  <c r="BK199" i="21"/>
  <c r="BX199" i="21"/>
  <c r="BC199" i="21"/>
  <c r="CJ198" i="21"/>
  <c r="BO198" i="21"/>
  <c r="CB198" i="21"/>
  <c r="BG198" i="21"/>
  <c r="CN197" i="21"/>
  <c r="BS197" i="21"/>
  <c r="CF197" i="21"/>
  <c r="BK197" i="21"/>
  <c r="BX197" i="21"/>
  <c r="BC197" i="21"/>
  <c r="CJ196" i="21"/>
  <c r="BO196" i="21"/>
  <c r="CB196" i="21"/>
  <c r="BG196" i="21"/>
  <c r="CN195" i="21"/>
  <c r="BS195" i="21"/>
  <c r="CF195" i="21"/>
  <c r="BK195" i="21"/>
  <c r="BX195" i="21"/>
  <c r="BC195" i="21"/>
  <c r="CJ194" i="21"/>
  <c r="BO194" i="21"/>
  <c r="CB194" i="21"/>
  <c r="BG194" i="21"/>
  <c r="CN193" i="21"/>
  <c r="BS193" i="21"/>
  <c r="CF193" i="21"/>
  <c r="BK193" i="21"/>
  <c r="BX193" i="21"/>
  <c r="BC193" i="21"/>
  <c r="CJ192" i="21"/>
  <c r="BO192" i="21"/>
  <c r="CB192" i="21"/>
  <c r="BG192" i="21"/>
  <c r="CN191" i="21"/>
  <c r="BS191" i="21"/>
  <c r="CF191" i="21"/>
  <c r="BK191" i="21"/>
  <c r="BX191" i="21"/>
  <c r="BC191" i="21"/>
  <c r="CJ190" i="21"/>
  <c r="BO190" i="21"/>
  <c r="CB190" i="21"/>
  <c r="BG190" i="21"/>
  <c r="CN189" i="21"/>
  <c r="BS189" i="21"/>
  <c r="CF189" i="21"/>
  <c r="BK189" i="21"/>
  <c r="BX189" i="21"/>
  <c r="BC189" i="21"/>
  <c r="CJ188" i="21"/>
  <c r="BO188" i="21"/>
  <c r="CB188" i="21"/>
  <c r="BG188" i="21"/>
  <c r="CN187" i="21"/>
  <c r="BS187" i="21"/>
  <c r="CF187" i="21"/>
  <c r="BK187" i="21"/>
  <c r="BX187" i="21"/>
  <c r="BC187" i="21"/>
  <c r="CJ186" i="21"/>
  <c r="BO186" i="21"/>
  <c r="CB186" i="21"/>
  <c r="BG186" i="21"/>
  <c r="CN185" i="21"/>
  <c r="BS185" i="21"/>
  <c r="CF185" i="21"/>
  <c r="BK185" i="21"/>
  <c r="BX185" i="21"/>
  <c r="BC185" i="21"/>
  <c r="CJ184" i="21"/>
  <c r="BO184" i="21"/>
  <c r="CB184" i="21"/>
  <c r="BG184" i="21"/>
  <c r="CN183" i="21"/>
  <c r="BS183" i="21"/>
  <c r="CF183" i="21"/>
  <c r="BK183" i="21"/>
  <c r="BX183" i="21"/>
  <c r="BC183" i="21"/>
  <c r="CJ182" i="21"/>
  <c r="BO182" i="21"/>
  <c r="CB182" i="21"/>
  <c r="BG182" i="21"/>
  <c r="CN181" i="21"/>
  <c r="BS181" i="21"/>
  <c r="CF181" i="21"/>
  <c r="BK181" i="21"/>
  <c r="BX181" i="21"/>
  <c r="BC181" i="21"/>
  <c r="CJ180" i="21"/>
  <c r="BO180" i="21"/>
  <c r="CB180" i="21"/>
  <c r="BG180" i="21"/>
  <c r="CN179" i="21"/>
  <c r="BS179" i="21"/>
  <c r="CF179" i="21"/>
  <c r="BK179" i="21"/>
  <c r="BX179" i="21"/>
  <c r="BC179" i="21"/>
  <c r="CJ178" i="21"/>
  <c r="BO178" i="21"/>
  <c r="CB178" i="21"/>
  <c r="BG178" i="21"/>
  <c r="CN177" i="21"/>
  <c r="BS177" i="21"/>
  <c r="CF177" i="21"/>
  <c r="BK177" i="21"/>
  <c r="BX177" i="21"/>
  <c r="BC177" i="21"/>
  <c r="CJ176" i="21"/>
  <c r="BO176" i="21"/>
  <c r="CB176" i="21"/>
  <c r="BG176" i="21"/>
  <c r="CN175" i="21"/>
  <c r="BS175" i="21"/>
  <c r="CF175" i="21"/>
  <c r="BK175" i="21"/>
  <c r="BX175" i="21"/>
  <c r="BC175" i="21"/>
  <c r="CJ174" i="21"/>
  <c r="BO174" i="21"/>
  <c r="CB174" i="21"/>
  <c r="BG174" i="21"/>
  <c r="CN173" i="21"/>
  <c r="BS173" i="21"/>
  <c r="CF173" i="21"/>
  <c r="BK173" i="21"/>
  <c r="BX173" i="21"/>
  <c r="BC173" i="21"/>
  <c r="CJ172" i="21"/>
  <c r="BO172" i="21"/>
  <c r="CB172" i="21"/>
  <c r="BG172" i="21"/>
  <c r="CN171" i="21"/>
  <c r="BS171" i="21"/>
  <c r="CF171" i="21"/>
  <c r="BK171" i="21"/>
  <c r="BX171" i="21"/>
  <c r="BC171" i="21"/>
  <c r="CJ170" i="21"/>
  <c r="BO170" i="21"/>
  <c r="CB170" i="21"/>
  <c r="BG170" i="21"/>
  <c r="CN169" i="21"/>
  <c r="BS169" i="21"/>
  <c r="CF169" i="21"/>
  <c r="BK169" i="21"/>
  <c r="BX169" i="21"/>
  <c r="BC169" i="21"/>
  <c r="CJ168" i="21"/>
  <c r="BO168" i="21"/>
  <c r="CB168" i="21"/>
  <c r="BG168" i="21"/>
  <c r="CN167" i="21"/>
  <c r="BS167" i="21"/>
  <c r="CF167" i="21"/>
  <c r="BK167" i="21"/>
  <c r="BX167" i="21"/>
  <c r="BC167" i="21"/>
  <c r="CJ166" i="21"/>
  <c r="BO166" i="21"/>
  <c r="CB166" i="21"/>
  <c r="BG166" i="21"/>
  <c r="CN165" i="21"/>
  <c r="BS165" i="21"/>
  <c r="CF165" i="21"/>
  <c r="BK165" i="21"/>
  <c r="BX165" i="21"/>
  <c r="BC165" i="21"/>
  <c r="CJ164" i="21"/>
  <c r="BO164" i="21"/>
  <c r="CB164" i="21"/>
  <c r="BG164" i="21"/>
  <c r="CN163" i="21"/>
  <c r="BS163" i="21"/>
  <c r="CF163" i="21"/>
  <c r="BK163" i="21"/>
  <c r="BX163" i="21"/>
  <c r="BC163" i="21"/>
  <c r="CJ162" i="21"/>
  <c r="BO162" i="21"/>
  <c r="CB162" i="21"/>
  <c r="BG162" i="21"/>
  <c r="CN161" i="21"/>
  <c r="BS161" i="21"/>
  <c r="CF161" i="21"/>
  <c r="BK161" i="21"/>
  <c r="BX161" i="21"/>
  <c r="BC161" i="21"/>
  <c r="CJ160" i="21"/>
  <c r="BO160" i="21"/>
  <c r="CB160" i="21"/>
  <c r="BG160" i="21"/>
  <c r="CN159" i="21"/>
  <c r="BS159" i="21"/>
  <c r="CF159" i="21"/>
  <c r="BK159" i="21"/>
  <c r="BX159" i="21"/>
  <c r="BC159" i="21"/>
  <c r="CJ158" i="21"/>
  <c r="BO158" i="21"/>
  <c r="CB158" i="21"/>
  <c r="BG158" i="21"/>
  <c r="CN157" i="21"/>
  <c r="BS157" i="21"/>
  <c r="CF157" i="21"/>
  <c r="BK157" i="21"/>
  <c r="BX157" i="21"/>
  <c r="BC157" i="21"/>
  <c r="CJ156" i="21"/>
  <c r="BO156" i="21"/>
  <c r="CB156" i="21"/>
  <c r="BG156" i="21"/>
  <c r="CN155" i="21"/>
  <c r="BS155" i="21"/>
  <c r="CF155" i="21"/>
  <c r="BK155" i="21"/>
  <c r="BX155" i="21"/>
  <c r="BC155" i="21"/>
  <c r="CJ154" i="21"/>
  <c r="BO154" i="21"/>
  <c r="CB154" i="21"/>
  <c r="BG154" i="21"/>
  <c r="CN153" i="21"/>
  <c r="BS153" i="21"/>
  <c r="CF153" i="21"/>
  <c r="BK153" i="21"/>
  <c r="BX153" i="21"/>
  <c r="BC153" i="21"/>
  <c r="CJ152" i="21"/>
  <c r="BO152" i="21"/>
  <c r="CB152" i="21"/>
  <c r="BG152" i="21"/>
  <c r="CN151" i="21"/>
  <c r="BS151" i="21"/>
  <c r="CF151" i="21"/>
  <c r="BK151" i="21"/>
  <c r="BX151" i="21"/>
  <c r="BC151" i="21"/>
  <c r="CJ150" i="21"/>
  <c r="BO150" i="21"/>
  <c r="CB150" i="21"/>
  <c r="BG150" i="21"/>
  <c r="CN149" i="21"/>
  <c r="BS149" i="21"/>
  <c r="CF149" i="21"/>
  <c r="BK149" i="21"/>
  <c r="BX149" i="21"/>
  <c r="BC149" i="21"/>
  <c r="CJ148" i="21"/>
  <c r="BO148" i="21"/>
  <c r="CB148" i="21"/>
  <c r="BG148" i="21"/>
  <c r="CN147" i="21"/>
  <c r="BS147" i="21"/>
  <c r="CF147" i="21"/>
  <c r="BK147" i="21"/>
  <c r="BX147" i="21"/>
  <c r="BC147" i="21"/>
  <c r="CJ146" i="21"/>
  <c r="BO146" i="21"/>
  <c r="CB146" i="21"/>
  <c r="BG146" i="21"/>
  <c r="CN145" i="21"/>
  <c r="BS145" i="21"/>
  <c r="CF145" i="21"/>
  <c r="BK145" i="21"/>
  <c r="BX145" i="21"/>
  <c r="BC145" i="21"/>
  <c r="CJ144" i="21"/>
  <c r="BO144" i="21"/>
  <c r="CB144" i="21"/>
  <c r="BG144" i="21"/>
  <c r="CN143" i="21"/>
  <c r="BS143" i="21"/>
  <c r="CF143" i="21"/>
  <c r="BK143" i="21"/>
  <c r="BX143" i="21"/>
  <c r="BC143" i="21"/>
  <c r="CJ142" i="21"/>
  <c r="BO142" i="21"/>
  <c r="CB142" i="21"/>
  <c r="BG142" i="21"/>
  <c r="CN141" i="21"/>
  <c r="BS141" i="21"/>
  <c r="CF141" i="21"/>
  <c r="BK141" i="21"/>
  <c r="BX141" i="21"/>
  <c r="BC141" i="21"/>
  <c r="CJ140" i="21"/>
  <c r="BO140" i="21"/>
  <c r="CB140" i="21"/>
  <c r="BG140" i="21"/>
  <c r="CN139" i="21"/>
  <c r="BS139" i="21"/>
  <c r="CF139" i="21"/>
  <c r="BK139" i="21"/>
  <c r="BX139" i="21"/>
  <c r="BC139" i="21"/>
  <c r="CJ138" i="21"/>
  <c r="BO138" i="21"/>
  <c r="CB138" i="21"/>
  <c r="BG138" i="21"/>
  <c r="CN137" i="21"/>
  <c r="BS137" i="21"/>
  <c r="CF137" i="21"/>
  <c r="BK137" i="21"/>
  <c r="BX137" i="21"/>
  <c r="BC137" i="21"/>
  <c r="CJ136" i="21"/>
  <c r="BO136" i="21"/>
  <c r="CB136" i="21"/>
  <c r="BG136" i="21"/>
  <c r="CN135" i="21"/>
  <c r="BS135" i="21"/>
  <c r="CF135" i="21"/>
  <c r="BK135" i="21"/>
  <c r="BX135" i="21"/>
  <c r="BC135" i="21"/>
  <c r="CJ133" i="21"/>
  <c r="BO133" i="21"/>
  <c r="CB133" i="21"/>
  <c r="BG133" i="21"/>
  <c r="CN134" i="21"/>
  <c r="BS134" i="21"/>
  <c r="CF134" i="21"/>
  <c r="BK134" i="21"/>
  <c r="BX134" i="21"/>
  <c r="BC134" i="21"/>
  <c r="CJ132" i="21"/>
  <c r="BO132" i="21"/>
  <c r="CB132" i="21"/>
  <c r="BG132" i="21"/>
  <c r="CN131" i="21"/>
  <c r="BS131" i="21"/>
  <c r="CF131" i="21"/>
  <c r="BK131" i="21"/>
  <c r="BX131" i="21"/>
  <c r="BC131" i="21"/>
  <c r="CJ129" i="21"/>
  <c r="BO129" i="21"/>
  <c r="CB129" i="21"/>
  <c r="BG129" i="21"/>
  <c r="CN125" i="21"/>
  <c r="BS125" i="21"/>
  <c r="CF125" i="21"/>
  <c r="BK125" i="21"/>
  <c r="BX125" i="21"/>
  <c r="BC125" i="21"/>
  <c r="CJ128" i="21"/>
  <c r="BO128" i="21"/>
  <c r="CB128" i="21"/>
  <c r="BG128" i="21"/>
  <c r="CN127" i="21"/>
  <c r="BS127" i="21"/>
  <c r="CF127" i="21"/>
  <c r="BK127" i="21"/>
  <c r="BX127" i="21"/>
  <c r="BC127" i="21"/>
  <c r="CJ126" i="21"/>
  <c r="BO126" i="21"/>
  <c r="CB126" i="21"/>
  <c r="BG126" i="21"/>
  <c r="CN124" i="21"/>
  <c r="BS124" i="21"/>
  <c r="CF124" i="21"/>
  <c r="BK124" i="21"/>
  <c r="BX124" i="21"/>
  <c r="BC124" i="21"/>
  <c r="CJ123" i="21"/>
  <c r="BO123" i="21"/>
  <c r="CB123" i="21"/>
  <c r="BG123" i="21"/>
  <c r="CN122" i="21"/>
  <c r="BS122" i="21"/>
  <c r="CF122" i="21"/>
  <c r="BK122" i="21"/>
  <c r="BX122" i="21"/>
  <c r="BC122" i="21"/>
  <c r="CJ121" i="21"/>
  <c r="BO121" i="21"/>
  <c r="CB121" i="21"/>
  <c r="BG121" i="21"/>
  <c r="CN119" i="21"/>
  <c r="BS119" i="21"/>
  <c r="CF119" i="21"/>
  <c r="BK119" i="21"/>
  <c r="CJ4" i="21"/>
  <c r="BO4" i="21"/>
  <c r="CB4" i="21"/>
  <c r="BG4" i="21"/>
  <c r="CM243" i="21"/>
  <c r="BR243" i="21"/>
  <c r="CE243" i="21"/>
  <c r="BJ243" i="21"/>
  <c r="BW243" i="21"/>
  <c r="BB243" i="21"/>
  <c r="CI242" i="21"/>
  <c r="BN242" i="21"/>
  <c r="CA242" i="21"/>
  <c r="BF242" i="21"/>
  <c r="CM241" i="21"/>
  <c r="BR241" i="21"/>
  <c r="CE241" i="21"/>
  <c r="BJ241" i="21"/>
  <c r="BW241" i="21"/>
  <c r="BB241" i="21"/>
  <c r="CI240" i="21"/>
  <c r="BN240" i="21"/>
  <c r="CA240" i="21"/>
  <c r="BF240" i="21"/>
  <c r="CM239" i="21"/>
  <c r="BR239" i="21"/>
  <c r="CE239" i="21"/>
  <c r="BJ239" i="21"/>
  <c r="BW239" i="21"/>
  <c r="BB239" i="21"/>
  <c r="CI238" i="21"/>
  <c r="BN238" i="21"/>
  <c r="CA238" i="21"/>
  <c r="BF238" i="21"/>
  <c r="CM237" i="21"/>
  <c r="BR237" i="21"/>
  <c r="CE237" i="21"/>
  <c r="BJ237" i="21"/>
  <c r="BW237" i="21"/>
  <c r="BB237" i="21"/>
  <c r="CI235" i="21"/>
  <c r="BN235" i="21"/>
  <c r="CA235" i="21"/>
  <c r="BF235" i="21"/>
  <c r="CM236" i="21"/>
  <c r="BR236" i="21"/>
  <c r="CE236" i="21"/>
  <c r="BJ236" i="21"/>
  <c r="BW236" i="21"/>
  <c r="BB236" i="21"/>
  <c r="CI234" i="21"/>
  <c r="BN234" i="21"/>
  <c r="CA234" i="21"/>
  <c r="BF234" i="21"/>
  <c r="CM233" i="21"/>
  <c r="BR233" i="21"/>
  <c r="CE233" i="21"/>
  <c r="BJ233" i="21"/>
  <c r="BW233" i="21"/>
  <c r="BB233" i="21"/>
  <c r="CI232" i="21"/>
  <c r="BN232" i="21"/>
  <c r="CA232" i="21"/>
  <c r="BF232" i="21"/>
  <c r="CM231" i="21"/>
  <c r="BR231" i="21"/>
  <c r="CE231" i="21"/>
  <c r="BJ231" i="21"/>
  <c r="BW231" i="21"/>
  <c r="BB231" i="21"/>
  <c r="CI230" i="21"/>
  <c r="BN230" i="21"/>
  <c r="CA230" i="21"/>
  <c r="BF230" i="21"/>
  <c r="CM229" i="21"/>
  <c r="BR229" i="21"/>
  <c r="CE229" i="21"/>
  <c r="BJ229" i="21"/>
  <c r="BW229" i="21"/>
  <c r="BB229" i="21"/>
  <c r="CI228" i="21"/>
  <c r="BN228" i="21"/>
  <c r="CA228" i="21"/>
  <c r="BF228" i="21"/>
  <c r="CM227" i="21"/>
  <c r="BR227" i="21"/>
  <c r="CE227" i="21"/>
  <c r="BJ227" i="21"/>
  <c r="BW227" i="21"/>
  <c r="BB227" i="21"/>
  <c r="CI226" i="21"/>
  <c r="BN226" i="21"/>
  <c r="CA226" i="21"/>
  <c r="BF226" i="21"/>
  <c r="CM225" i="21"/>
  <c r="BR225" i="21"/>
  <c r="CE225" i="21"/>
  <c r="BJ225" i="21"/>
  <c r="BW225" i="21"/>
  <c r="BB225" i="21"/>
  <c r="CI224" i="21"/>
  <c r="BN224" i="21"/>
  <c r="CA224" i="21"/>
  <c r="BF224" i="21"/>
  <c r="CM223" i="21"/>
  <c r="BR223" i="21"/>
  <c r="CE223" i="21"/>
  <c r="BJ223" i="21"/>
  <c r="BW223" i="21"/>
  <c r="BB223" i="21"/>
  <c r="CI222" i="21"/>
  <c r="BN222" i="21"/>
  <c r="CA222" i="21"/>
  <c r="BF222" i="21"/>
  <c r="CM221" i="21"/>
  <c r="BR221" i="21"/>
  <c r="CE221" i="21"/>
  <c r="BJ221" i="21"/>
  <c r="BW221" i="21"/>
  <c r="BB221" i="21"/>
  <c r="CI220" i="21"/>
  <c r="BN220" i="21"/>
  <c r="CA220" i="21"/>
  <c r="BF220" i="21"/>
  <c r="CM219" i="21"/>
  <c r="BR219" i="21"/>
  <c r="CE219" i="21"/>
  <c r="BJ219" i="21"/>
  <c r="BW219" i="21"/>
  <c r="BB219" i="21"/>
  <c r="CI218" i="21"/>
  <c r="BN218" i="21"/>
  <c r="CA218" i="21"/>
  <c r="BF218" i="21"/>
  <c r="CM217" i="21"/>
  <c r="BR217" i="21"/>
  <c r="CE217" i="21"/>
  <c r="BJ217" i="21"/>
  <c r="BW217" i="21"/>
  <c r="BB217" i="21"/>
  <c r="CI216" i="21"/>
  <c r="BN216" i="21"/>
  <c r="CA216" i="21"/>
  <c r="BF216" i="21"/>
  <c r="CM215" i="21"/>
  <c r="BR215" i="21"/>
  <c r="CE215" i="21"/>
  <c r="BJ215" i="21"/>
  <c r="BW215" i="21"/>
  <c r="BB215" i="21"/>
  <c r="CI214" i="21"/>
  <c r="BN214" i="21"/>
  <c r="CA214" i="21"/>
  <c r="BF214" i="21"/>
  <c r="CM213" i="21"/>
  <c r="BR213" i="21"/>
  <c r="CE213" i="21"/>
  <c r="BJ213" i="21"/>
  <c r="BW213" i="21"/>
  <c r="BB213" i="21"/>
  <c r="CI212" i="21"/>
  <c r="BN212" i="21"/>
  <c r="CA212" i="21"/>
  <c r="BF212" i="21"/>
  <c r="CM211" i="21"/>
  <c r="BR211" i="21"/>
  <c r="CE211" i="21"/>
  <c r="BJ211" i="21"/>
  <c r="BW211" i="21"/>
  <c r="BB211" i="21"/>
  <c r="CI210" i="21"/>
  <c r="BN210" i="21"/>
  <c r="CA210" i="21"/>
  <c r="BF210" i="21"/>
  <c r="CM209" i="21"/>
  <c r="BR209" i="21"/>
  <c r="CE209" i="21"/>
  <c r="BJ209" i="21"/>
  <c r="BW209" i="21"/>
  <c r="BB209" i="21"/>
  <c r="CI208" i="21"/>
  <c r="BN208" i="21"/>
  <c r="CA208" i="21"/>
  <c r="BF208" i="21"/>
  <c r="CM207" i="21"/>
  <c r="BR207" i="21"/>
  <c r="CE207" i="21"/>
  <c r="BJ207" i="21"/>
  <c r="BW207" i="21"/>
  <c r="BB207" i="21"/>
  <c r="CI206" i="21"/>
  <c r="BN206" i="21"/>
  <c r="CA206" i="21"/>
  <c r="BF206" i="21"/>
  <c r="CM205" i="21"/>
  <c r="BR205" i="21"/>
  <c r="CE205" i="21"/>
  <c r="BJ205" i="21"/>
  <c r="BW205" i="21"/>
  <c r="BB205" i="21"/>
  <c r="CI204" i="21"/>
  <c r="BN204" i="21"/>
  <c r="CA204" i="21"/>
  <c r="BF204" i="21"/>
  <c r="CM203" i="21"/>
  <c r="BR203" i="21"/>
  <c r="CE203" i="21"/>
  <c r="BJ203" i="21"/>
  <c r="BW203" i="21"/>
  <c r="BB203" i="21"/>
  <c r="CI202" i="21"/>
  <c r="BN202" i="21"/>
  <c r="CA202" i="21"/>
  <c r="BF202" i="21"/>
  <c r="CM201" i="21"/>
  <c r="BR201" i="21"/>
  <c r="CE201" i="21"/>
  <c r="BJ201" i="21"/>
  <c r="BW201" i="21"/>
  <c r="BB201" i="21"/>
  <c r="CI200" i="21"/>
  <c r="BN200" i="21"/>
  <c r="CA200" i="21"/>
  <c r="BF200" i="21"/>
  <c r="CM199" i="21"/>
  <c r="BR199" i="21"/>
  <c r="CE199" i="21"/>
  <c r="BJ199" i="21"/>
  <c r="BW199" i="21"/>
  <c r="BB199" i="21"/>
  <c r="CI198" i="21"/>
  <c r="BN198" i="21"/>
  <c r="CA198" i="21"/>
  <c r="BF198" i="21"/>
  <c r="CM197" i="21"/>
  <c r="BR197" i="21"/>
  <c r="CE197" i="21"/>
  <c r="BJ197" i="21"/>
  <c r="BW197" i="21"/>
  <c r="BB197" i="21"/>
  <c r="CI196" i="21"/>
  <c r="BN196" i="21"/>
  <c r="CA196" i="21"/>
  <c r="BF196" i="21"/>
  <c r="CM195" i="21"/>
  <c r="BR195" i="21"/>
  <c r="CE195" i="21"/>
  <c r="BJ195" i="21"/>
  <c r="BW195" i="21"/>
  <c r="BB195" i="21"/>
  <c r="CI194" i="21"/>
  <c r="BN194" i="21"/>
  <c r="CA194" i="21"/>
  <c r="BF194" i="21"/>
  <c r="CM193" i="21"/>
  <c r="BR193" i="21"/>
  <c r="CE193" i="21"/>
  <c r="BJ193" i="21"/>
  <c r="BW193" i="21"/>
  <c r="BB193" i="21"/>
  <c r="CI192" i="21"/>
  <c r="BN192" i="21"/>
  <c r="CA192" i="21"/>
  <c r="BF192" i="21"/>
  <c r="CM191" i="21"/>
  <c r="BR191" i="21"/>
  <c r="CE191" i="21"/>
  <c r="BJ191" i="21"/>
  <c r="BW191" i="21"/>
  <c r="BB191" i="21"/>
  <c r="CI190" i="21"/>
  <c r="BN190" i="21"/>
  <c r="CA190" i="21"/>
  <c r="BF190" i="21"/>
  <c r="CM189" i="21"/>
  <c r="BR189" i="21"/>
  <c r="CE189" i="21"/>
  <c r="BJ189" i="21"/>
  <c r="BW189" i="21"/>
  <c r="BB189" i="21"/>
  <c r="CI188" i="21"/>
  <c r="BN188" i="21"/>
  <c r="CA188" i="21"/>
  <c r="BF188" i="21"/>
  <c r="CM187" i="21"/>
  <c r="BR187" i="21"/>
  <c r="CE187" i="21"/>
  <c r="BJ187" i="21"/>
  <c r="BW187" i="21"/>
  <c r="BB187" i="21"/>
  <c r="CI186" i="21"/>
  <c r="BN186" i="21"/>
  <c r="CA186" i="21"/>
  <c r="BF186" i="21"/>
  <c r="CM185" i="21"/>
  <c r="BR185" i="21"/>
  <c r="CE185" i="21"/>
  <c r="BJ185" i="21"/>
  <c r="BW185" i="21"/>
  <c r="BB185" i="21"/>
  <c r="CI184" i="21"/>
  <c r="BN184" i="21"/>
  <c r="CA184" i="21"/>
  <c r="BF184" i="21"/>
  <c r="CM183" i="21"/>
  <c r="BR183" i="21"/>
  <c r="CE183" i="21"/>
  <c r="BJ183" i="21"/>
  <c r="BW183" i="21"/>
  <c r="BB183" i="21"/>
  <c r="CI182" i="21"/>
  <c r="BN182" i="21"/>
  <c r="CA182" i="21"/>
  <c r="BF182" i="21"/>
  <c r="CM181" i="21"/>
  <c r="BR181" i="21"/>
  <c r="CE181" i="21"/>
  <c r="BJ181" i="21"/>
  <c r="BW181" i="21"/>
  <c r="BB181" i="21"/>
  <c r="CI180" i="21"/>
  <c r="BN180" i="21"/>
  <c r="CA180" i="21"/>
  <c r="BF180" i="21"/>
  <c r="CM179" i="21"/>
  <c r="BR179" i="21"/>
  <c r="CE179" i="21"/>
  <c r="BJ179" i="21"/>
  <c r="BW179" i="21"/>
  <c r="BB179" i="21"/>
  <c r="CI178" i="21"/>
  <c r="BN178" i="21"/>
  <c r="CA178" i="21"/>
  <c r="BF178" i="21"/>
  <c r="CM177" i="21"/>
  <c r="BR177" i="21"/>
  <c r="CE177" i="21"/>
  <c r="BJ177" i="21"/>
  <c r="BW177" i="21"/>
  <c r="BB177" i="21"/>
  <c r="CI176" i="21"/>
  <c r="BN176" i="21"/>
  <c r="CA176" i="21"/>
  <c r="BF176" i="21"/>
  <c r="CM175" i="21"/>
  <c r="BR175" i="21"/>
  <c r="CE175" i="21"/>
  <c r="BJ175" i="21"/>
  <c r="BW175" i="21"/>
  <c r="BB175" i="21"/>
  <c r="CI174" i="21"/>
  <c r="BN174" i="21"/>
  <c r="CA174" i="21"/>
  <c r="BF174" i="21"/>
  <c r="CM173" i="21"/>
  <c r="BR173" i="21"/>
  <c r="CE173" i="21"/>
  <c r="BJ173" i="21"/>
  <c r="BW173" i="21"/>
  <c r="BB173" i="21"/>
  <c r="CI172" i="21"/>
  <c r="BN172" i="21"/>
  <c r="CA172" i="21"/>
  <c r="BF172" i="21"/>
  <c r="CM171" i="21"/>
  <c r="BR171" i="21"/>
  <c r="CE171" i="21"/>
  <c r="BJ171" i="21"/>
  <c r="BW171" i="21"/>
  <c r="BB171" i="21"/>
  <c r="CI170" i="21"/>
  <c r="BN170" i="21"/>
  <c r="CA170" i="21"/>
  <c r="BF170" i="21"/>
  <c r="CM169" i="21"/>
  <c r="BR169" i="21"/>
  <c r="CE169" i="21"/>
  <c r="BJ169" i="21"/>
  <c r="BW169" i="21"/>
  <c r="BB169" i="21"/>
  <c r="CI168" i="21"/>
  <c r="BN168" i="21"/>
  <c r="CA168" i="21"/>
  <c r="BF168" i="21"/>
  <c r="CM167" i="21"/>
  <c r="BR167" i="21"/>
  <c r="CE167" i="21"/>
  <c r="BJ167" i="21"/>
  <c r="BW167" i="21"/>
  <c r="BB167" i="21"/>
  <c r="CI166" i="21"/>
  <c r="BN166" i="21"/>
  <c r="CA166" i="21"/>
  <c r="BF166" i="21"/>
  <c r="CM165" i="21"/>
  <c r="BR165" i="21"/>
  <c r="CE165" i="21"/>
  <c r="BJ165" i="21"/>
  <c r="BW165" i="21"/>
  <c r="BB165" i="21"/>
  <c r="CI164" i="21"/>
  <c r="BN164" i="21"/>
  <c r="CA164" i="21"/>
  <c r="BF164" i="21"/>
  <c r="CM163" i="21"/>
  <c r="BR163" i="21"/>
  <c r="CE163" i="21"/>
  <c r="BJ163" i="21"/>
  <c r="BW163" i="21"/>
  <c r="BB163" i="21"/>
  <c r="CI162" i="21"/>
  <c r="BN162" i="21"/>
  <c r="CA162" i="21"/>
  <c r="BF162" i="21"/>
  <c r="CM161" i="21"/>
  <c r="BR161" i="21"/>
  <c r="CE161" i="21"/>
  <c r="BJ161" i="21"/>
  <c r="BW161" i="21"/>
  <c r="BB161" i="21"/>
  <c r="CI160" i="21"/>
  <c r="BN160" i="21"/>
  <c r="CA160" i="21"/>
  <c r="BF160" i="21"/>
  <c r="CM159" i="21"/>
  <c r="BR159" i="21"/>
  <c r="CE159" i="21"/>
  <c r="BJ159" i="21"/>
  <c r="BW159" i="21"/>
  <c r="BB159" i="21"/>
  <c r="CI158" i="21"/>
  <c r="BN158" i="21"/>
  <c r="CA158" i="21"/>
  <c r="BF158" i="21"/>
  <c r="CM157" i="21"/>
  <c r="BR157" i="21"/>
  <c r="CE157" i="21"/>
  <c r="BJ157" i="21"/>
  <c r="BW157" i="21"/>
  <c r="BB157" i="21"/>
  <c r="CI156" i="21"/>
  <c r="BN156" i="21"/>
  <c r="CA156" i="21"/>
  <c r="BF156" i="21"/>
  <c r="CM155" i="21"/>
  <c r="BR155" i="21"/>
  <c r="CE155" i="21"/>
  <c r="BJ155" i="21"/>
  <c r="BW155" i="21"/>
  <c r="BB155" i="21"/>
  <c r="CI154" i="21"/>
  <c r="BN154" i="21"/>
  <c r="CA154" i="21"/>
  <c r="BF154" i="21"/>
  <c r="CM153" i="21"/>
  <c r="BR153" i="21"/>
  <c r="CE153" i="21"/>
  <c r="BJ153" i="21"/>
  <c r="BW153" i="21"/>
  <c r="BB153" i="21"/>
  <c r="CI152" i="21"/>
  <c r="BN152" i="21"/>
  <c r="CA152" i="21"/>
  <c r="BF152" i="21"/>
  <c r="CM151" i="21"/>
  <c r="BR151" i="21"/>
  <c r="CE151" i="21"/>
  <c r="BJ151" i="21"/>
  <c r="BW151" i="21"/>
  <c r="BB151" i="21"/>
  <c r="CI150" i="21"/>
  <c r="BN150" i="21"/>
  <c r="CA150" i="21"/>
  <c r="BF150" i="21"/>
  <c r="CM149" i="21"/>
  <c r="BR149" i="21"/>
  <c r="CE149" i="21"/>
  <c r="BJ149" i="21"/>
  <c r="BW149" i="21"/>
  <c r="BB149" i="21"/>
  <c r="CI148" i="21"/>
  <c r="BN148" i="21"/>
  <c r="CA148" i="21"/>
  <c r="BF148" i="21"/>
  <c r="CM147" i="21"/>
  <c r="BR147" i="21"/>
  <c r="CE147" i="21"/>
  <c r="BJ147" i="21"/>
  <c r="BW147" i="21"/>
  <c r="BB147" i="21"/>
  <c r="CI146" i="21"/>
  <c r="BN146" i="21"/>
  <c r="CA146" i="21"/>
  <c r="BF146" i="21"/>
  <c r="CM145" i="21"/>
  <c r="BR145" i="21"/>
  <c r="CE145" i="21"/>
  <c r="BJ145" i="21"/>
  <c r="BW145" i="21"/>
  <c r="BB145" i="21"/>
  <c r="CI4" i="21"/>
  <c r="BN4" i="21"/>
  <c r="CA4" i="21"/>
  <c r="BF4" i="21"/>
  <c r="CL243" i="21"/>
  <c r="BQ243" i="21"/>
  <c r="CD243" i="21"/>
  <c r="BI243" i="21"/>
  <c r="BV243" i="21"/>
  <c r="BA243" i="21"/>
  <c r="CH242" i="21"/>
  <c r="BM242" i="21"/>
  <c r="BZ242" i="21"/>
  <c r="BE242" i="21"/>
  <c r="CL241" i="21"/>
  <c r="BQ241" i="21"/>
  <c r="CD241" i="21"/>
  <c r="BI241" i="21"/>
  <c r="BV241" i="21"/>
  <c r="BA241" i="21"/>
  <c r="CH240" i="21"/>
  <c r="BM240" i="21"/>
  <c r="BZ240" i="21"/>
  <c r="BE240" i="21"/>
  <c r="CL239" i="21"/>
  <c r="BQ239" i="21"/>
  <c r="CD239" i="21"/>
  <c r="BI239" i="21"/>
  <c r="BV239" i="21"/>
  <c r="BA239" i="21"/>
  <c r="CH238" i="21"/>
  <c r="BM238" i="21"/>
  <c r="BZ238" i="21"/>
  <c r="BE238" i="21"/>
  <c r="CL237" i="21"/>
  <c r="BQ237" i="21"/>
  <c r="CD237" i="21"/>
  <c r="BI237" i="21"/>
  <c r="BV237" i="21"/>
  <c r="BA237" i="21"/>
  <c r="CH235" i="21"/>
  <c r="BM235" i="21"/>
  <c r="BZ235" i="21"/>
  <c r="BE235" i="21"/>
  <c r="CL236" i="21"/>
  <c r="BQ236" i="21"/>
  <c r="CD236" i="21"/>
  <c r="BI236" i="21"/>
  <c r="BV236" i="21"/>
  <c r="BA236" i="21"/>
  <c r="CH234" i="21"/>
  <c r="BM234" i="21"/>
  <c r="BZ234" i="21"/>
  <c r="BE234" i="21"/>
  <c r="CL233" i="21"/>
  <c r="BQ233" i="21"/>
  <c r="CD233" i="21"/>
  <c r="BI233" i="21"/>
  <c r="BV233" i="21"/>
  <c r="BA233" i="21"/>
  <c r="CH232" i="21"/>
  <c r="BM232" i="21"/>
  <c r="BZ232" i="21"/>
  <c r="BE232" i="21"/>
  <c r="CL231" i="21"/>
  <c r="BQ231" i="21"/>
  <c r="CD231" i="21"/>
  <c r="BI231" i="21"/>
  <c r="BV231" i="21"/>
  <c r="BA231" i="21"/>
  <c r="CH230" i="21"/>
  <c r="BM230" i="21"/>
  <c r="BZ230" i="21"/>
  <c r="BE230" i="21"/>
  <c r="CL229" i="21"/>
  <c r="BQ229" i="21"/>
  <c r="CD229" i="21"/>
  <c r="BI229" i="21"/>
  <c r="BV229" i="21"/>
  <c r="BA229" i="21"/>
  <c r="CH228" i="21"/>
  <c r="BM228" i="21"/>
  <c r="BZ228" i="21"/>
  <c r="BE228" i="21"/>
  <c r="CL227" i="21"/>
  <c r="BQ227" i="21"/>
  <c r="CD227" i="21"/>
  <c r="BI227" i="21"/>
  <c r="BV227" i="21"/>
  <c r="BA227" i="21"/>
  <c r="CH226" i="21"/>
  <c r="BM226" i="21"/>
  <c r="BZ226" i="21"/>
  <c r="BE226" i="21"/>
  <c r="CL225" i="21"/>
  <c r="BQ225" i="21"/>
  <c r="CD225" i="21"/>
  <c r="BI225" i="21"/>
  <c r="BV225" i="21"/>
  <c r="BA225" i="21"/>
  <c r="CH224" i="21"/>
  <c r="BM224" i="21"/>
  <c r="BZ224" i="21"/>
  <c r="BE224" i="21"/>
  <c r="CL223" i="21"/>
  <c r="BQ223" i="21"/>
  <c r="CD223" i="21"/>
  <c r="BI223" i="21"/>
  <c r="BV223" i="21"/>
  <c r="BA223" i="21"/>
  <c r="CH222" i="21"/>
  <c r="BM222" i="21"/>
  <c r="BZ222" i="21"/>
  <c r="BE222" i="21"/>
  <c r="CL221" i="21"/>
  <c r="BQ221" i="21"/>
  <c r="CD221" i="21"/>
  <c r="BI221" i="21"/>
  <c r="BV221" i="21"/>
  <c r="BA221" i="21"/>
  <c r="CH220" i="21"/>
  <c r="BM220" i="21"/>
  <c r="BZ220" i="21"/>
  <c r="BE220" i="21"/>
  <c r="CL219" i="21"/>
  <c r="BQ219" i="21"/>
  <c r="CD219" i="21"/>
  <c r="BI219" i="21"/>
  <c r="BV219" i="21"/>
  <c r="BA219" i="21"/>
  <c r="CH218" i="21"/>
  <c r="BM218" i="21"/>
  <c r="BZ218" i="21"/>
  <c r="BE218" i="21"/>
  <c r="CL217" i="21"/>
  <c r="BQ217" i="21"/>
  <c r="CD217" i="21"/>
  <c r="BI217" i="21"/>
  <c r="BV217" i="21"/>
  <c r="BA217" i="21"/>
  <c r="CH216" i="21"/>
  <c r="BM216" i="21"/>
  <c r="BZ216" i="21"/>
  <c r="BE216" i="21"/>
  <c r="CL215" i="21"/>
  <c r="BQ215" i="21"/>
  <c r="CD215" i="21"/>
  <c r="BI215" i="21"/>
  <c r="BV215" i="21"/>
  <c r="BA215" i="21"/>
  <c r="CH214" i="21"/>
  <c r="BM214" i="21"/>
  <c r="BZ214" i="21"/>
  <c r="BE214" i="21"/>
  <c r="CL213" i="21"/>
  <c r="BQ213" i="21"/>
  <c r="CD213" i="21"/>
  <c r="BI213" i="21"/>
  <c r="BV213" i="21"/>
  <c r="BA213" i="21"/>
  <c r="CH212" i="21"/>
  <c r="BM212" i="21"/>
  <c r="BZ212" i="21"/>
  <c r="BE212" i="21"/>
  <c r="CL211" i="21"/>
  <c r="BQ211" i="21"/>
  <c r="CD211" i="21"/>
  <c r="BI211" i="21"/>
  <c r="BV211" i="21"/>
  <c r="BA211" i="21"/>
  <c r="CH210" i="21"/>
  <c r="BM210" i="21"/>
  <c r="BZ210" i="21"/>
  <c r="BE210" i="21"/>
  <c r="CL209" i="21"/>
  <c r="BQ209" i="21"/>
  <c r="CD209" i="21"/>
  <c r="BI209" i="21"/>
  <c r="BV209" i="21"/>
  <c r="BA209" i="21"/>
  <c r="CH208" i="21"/>
  <c r="BM208" i="21"/>
  <c r="BZ208" i="21"/>
  <c r="BE208" i="21"/>
  <c r="CL207" i="21"/>
  <c r="BQ207" i="21"/>
  <c r="CD207" i="21"/>
  <c r="BI207" i="21"/>
  <c r="BV207" i="21"/>
  <c r="BA207" i="21"/>
  <c r="CH206" i="21"/>
  <c r="BM206" i="21"/>
  <c r="BZ206" i="21"/>
  <c r="BE206" i="21"/>
  <c r="CL205" i="21"/>
  <c r="BQ205" i="21"/>
  <c r="CD205" i="21"/>
  <c r="BI205" i="21"/>
  <c r="BV205" i="21"/>
  <c r="BA205" i="21"/>
  <c r="CH204" i="21"/>
  <c r="BM204" i="21"/>
  <c r="BZ204" i="21"/>
  <c r="BE204" i="21"/>
  <c r="CL203" i="21"/>
  <c r="BQ203" i="21"/>
  <c r="CD203" i="21"/>
  <c r="BI203" i="21"/>
  <c r="BV203" i="21"/>
  <c r="BA203" i="21"/>
  <c r="CH202" i="21"/>
  <c r="BM202" i="21"/>
  <c r="BZ202" i="21"/>
  <c r="BE202" i="21"/>
  <c r="CL201" i="21"/>
  <c r="BQ201" i="21"/>
  <c r="CD201" i="21"/>
  <c r="BI201" i="21"/>
  <c r="BV201" i="21"/>
  <c r="BA201" i="21"/>
  <c r="CH200" i="21"/>
  <c r="BM200" i="21"/>
  <c r="BZ200" i="21"/>
  <c r="BE200" i="21"/>
  <c r="CL199" i="21"/>
  <c r="BQ199" i="21"/>
  <c r="CD199" i="21"/>
  <c r="BI199" i="21"/>
  <c r="BV199" i="21"/>
  <c r="BA199" i="21"/>
  <c r="CH198" i="21"/>
  <c r="BM198" i="21"/>
  <c r="BZ198" i="21"/>
  <c r="BE198" i="21"/>
  <c r="CL197" i="21"/>
  <c r="BQ197" i="21"/>
  <c r="CD197" i="21"/>
  <c r="BI197" i="21"/>
  <c r="BV197" i="21"/>
  <c r="BA197" i="21"/>
  <c r="CH196" i="21"/>
  <c r="BM196" i="21"/>
  <c r="BZ196" i="21"/>
  <c r="BE196" i="21"/>
  <c r="CL195" i="21"/>
  <c r="BQ195" i="21"/>
  <c r="CD195" i="21"/>
  <c r="BI195" i="21"/>
  <c r="BV195" i="21"/>
  <c r="BA195" i="21"/>
  <c r="CH194" i="21"/>
  <c r="BM194" i="21"/>
  <c r="BZ194" i="21"/>
  <c r="BE194" i="21"/>
  <c r="CL193" i="21"/>
  <c r="BQ193" i="21"/>
  <c r="CD193" i="21"/>
  <c r="BI193" i="21"/>
  <c r="BV193" i="21"/>
  <c r="BA193" i="21"/>
  <c r="CH192" i="21"/>
  <c r="BM192" i="21"/>
  <c r="BZ192" i="21"/>
  <c r="BE192" i="21"/>
  <c r="CL191" i="21"/>
  <c r="BQ191" i="21"/>
  <c r="CD191" i="21"/>
  <c r="BI191" i="21"/>
  <c r="BV191" i="21"/>
  <c r="BA191" i="21"/>
  <c r="CH190" i="21"/>
  <c r="BM190" i="21"/>
  <c r="BZ190" i="21"/>
  <c r="BE190" i="21"/>
  <c r="CL189" i="21"/>
  <c r="BQ189" i="21"/>
  <c r="CD189" i="21"/>
  <c r="BI189" i="21"/>
  <c r="BV189" i="21"/>
  <c r="BA189" i="21"/>
  <c r="CH188" i="21"/>
  <c r="BM188" i="21"/>
  <c r="BZ188" i="21"/>
  <c r="BE188" i="21"/>
  <c r="CL187" i="21"/>
  <c r="BQ187" i="21"/>
  <c r="CD187" i="21"/>
  <c r="BI187" i="21"/>
  <c r="BV187" i="21"/>
  <c r="BA187" i="21"/>
  <c r="CH186" i="21"/>
  <c r="BM186" i="21"/>
  <c r="BZ186" i="21"/>
  <c r="BE186" i="21"/>
  <c r="CL185" i="21"/>
  <c r="BQ185" i="21"/>
  <c r="CD185" i="21"/>
  <c r="BI185" i="21"/>
  <c r="BV185" i="21"/>
  <c r="BA185" i="21"/>
  <c r="CH184" i="21"/>
  <c r="BM184" i="21"/>
  <c r="BZ184" i="21"/>
  <c r="BE184" i="21"/>
  <c r="CL183" i="21"/>
  <c r="BQ183" i="21"/>
  <c r="CD183" i="21"/>
  <c r="BI183" i="21"/>
  <c r="BV183" i="21"/>
  <c r="BA183" i="21"/>
  <c r="CH182" i="21"/>
  <c r="BM182" i="21"/>
  <c r="BZ182" i="21"/>
  <c r="BE182" i="21"/>
  <c r="CL181" i="21"/>
  <c r="BQ181" i="21"/>
  <c r="CD181" i="21"/>
  <c r="BI181" i="21"/>
  <c r="BV181" i="21"/>
  <c r="BA181" i="21"/>
  <c r="CH180" i="21"/>
  <c r="BM180" i="21"/>
  <c r="BZ180" i="21"/>
  <c r="BE180" i="21"/>
  <c r="CL179" i="21"/>
  <c r="BQ179" i="21"/>
  <c r="CD179" i="21"/>
  <c r="BI179" i="21"/>
  <c r="BV179" i="21"/>
  <c r="BA179" i="21"/>
  <c r="CH178" i="21"/>
  <c r="BM178" i="21"/>
  <c r="BZ178" i="21"/>
  <c r="BE178" i="21"/>
  <c r="CL177" i="21"/>
  <c r="BQ177" i="21"/>
  <c r="CD177" i="21"/>
  <c r="BI177" i="21"/>
  <c r="BV177" i="21"/>
  <c r="BA177" i="21"/>
  <c r="CH176" i="21"/>
  <c r="BM176" i="21"/>
  <c r="BZ176" i="21"/>
  <c r="BE176" i="21"/>
  <c r="CL175" i="21"/>
  <c r="BQ175" i="21"/>
  <c r="CD175" i="21"/>
  <c r="BI175" i="21"/>
  <c r="BV175" i="21"/>
  <c r="BA175" i="21"/>
  <c r="CH174" i="21"/>
  <c r="BM174" i="21"/>
  <c r="BZ174" i="21"/>
  <c r="BE174" i="21"/>
  <c r="CL173" i="21"/>
  <c r="BQ173" i="21"/>
  <c r="CD173" i="21"/>
  <c r="BI173" i="21"/>
  <c r="BV173" i="21"/>
  <c r="BA173" i="21"/>
  <c r="CH172" i="21"/>
  <c r="BM172" i="21"/>
  <c r="BZ172" i="21"/>
  <c r="BE172" i="21"/>
  <c r="CL171" i="21"/>
  <c r="BQ171" i="21"/>
  <c r="CD171" i="21"/>
  <c r="BI171" i="21"/>
  <c r="BV171" i="21"/>
  <c r="BA171" i="21"/>
  <c r="CH170" i="21"/>
  <c r="BM170" i="21"/>
  <c r="BZ170" i="21"/>
  <c r="BE170" i="21"/>
  <c r="CL169" i="21"/>
  <c r="BQ169" i="21"/>
  <c r="CD169" i="21"/>
  <c r="BI169" i="21"/>
  <c r="BV169" i="21"/>
  <c r="BA169" i="21"/>
  <c r="CH168" i="21"/>
  <c r="BM168" i="21"/>
  <c r="BZ168" i="21"/>
  <c r="BE168" i="21"/>
  <c r="CL167" i="21"/>
  <c r="BQ167" i="21"/>
  <c r="CD167" i="21"/>
  <c r="BI167" i="21"/>
  <c r="BV167" i="21"/>
  <c r="BA167" i="21"/>
  <c r="CH166" i="21"/>
  <c r="BM166" i="21"/>
  <c r="BZ166" i="21"/>
  <c r="BE166" i="21"/>
  <c r="CL165" i="21"/>
  <c r="BQ165" i="21"/>
  <c r="CD165" i="21"/>
  <c r="BI165" i="21"/>
  <c r="BV165" i="21"/>
  <c r="BA165" i="21"/>
  <c r="CH164" i="21"/>
  <c r="BM164" i="21"/>
  <c r="BZ164" i="21"/>
  <c r="BE164" i="21"/>
  <c r="CL163" i="21"/>
  <c r="BQ163" i="21"/>
  <c r="CD163" i="21"/>
  <c r="BI163" i="21"/>
  <c r="BV163" i="21"/>
  <c r="BA163" i="21"/>
  <c r="CH162" i="21"/>
  <c r="BM162" i="21"/>
  <c r="BZ162" i="21"/>
  <c r="BE162" i="21"/>
  <c r="CL161" i="21"/>
  <c r="BQ161" i="21"/>
  <c r="CD161" i="21"/>
  <c r="BI161" i="21"/>
  <c r="BV161" i="21"/>
  <c r="BA161" i="21"/>
  <c r="CH160" i="21"/>
  <c r="BM160" i="21"/>
  <c r="BZ160" i="21"/>
  <c r="BE160" i="21"/>
  <c r="CL159" i="21"/>
  <c r="BQ159" i="21"/>
  <c r="CD159" i="21"/>
  <c r="BI159" i="21"/>
  <c r="BV159" i="21"/>
  <c r="BA159" i="21"/>
  <c r="CH158" i="21"/>
  <c r="BM158" i="21"/>
  <c r="BZ158" i="21"/>
  <c r="BE158" i="21"/>
  <c r="CL157" i="21"/>
  <c r="BQ157" i="21"/>
  <c r="CD157" i="21"/>
  <c r="BI157" i="21"/>
  <c r="BV157" i="21"/>
  <c r="BA157" i="21"/>
  <c r="CH156" i="21"/>
  <c r="BM156" i="21"/>
  <c r="BZ156" i="21"/>
  <c r="BE156" i="21"/>
  <c r="CL155" i="21"/>
  <c r="BQ155" i="21"/>
  <c r="CD155" i="21"/>
  <c r="BI155" i="21"/>
  <c r="BV155" i="21"/>
  <c r="BA155" i="21"/>
  <c r="CH154" i="21"/>
  <c r="BM154" i="21"/>
  <c r="BZ154" i="21"/>
  <c r="BE154" i="21"/>
  <c r="CL153" i="21"/>
  <c r="BQ153" i="21"/>
  <c r="CD153" i="21"/>
  <c r="BI153" i="21"/>
  <c r="BV153" i="21"/>
  <c r="BA153" i="21"/>
  <c r="CH152" i="21"/>
  <c r="BM152" i="21"/>
  <c r="BZ152" i="21"/>
  <c r="BE152" i="21"/>
  <c r="CL151" i="21"/>
  <c r="BQ151" i="21"/>
  <c r="CD151" i="21"/>
  <c r="BI151" i="21"/>
  <c r="BV151" i="21"/>
  <c r="BA151" i="21"/>
  <c r="CH150" i="21"/>
  <c r="BM150" i="21"/>
  <c r="BZ150" i="21"/>
  <c r="BE150" i="21"/>
  <c r="CL149" i="21"/>
  <c r="BQ149" i="21"/>
  <c r="CD149" i="21"/>
  <c r="BI149" i="21"/>
  <c r="BV149" i="21"/>
  <c r="BA149" i="21"/>
  <c r="CH148" i="21"/>
  <c r="BM148" i="21"/>
  <c r="BZ148" i="21"/>
  <c r="BE148" i="21"/>
  <c r="CL147" i="21"/>
  <c r="BQ147" i="21"/>
  <c r="CD147" i="21"/>
  <c r="BI147" i="21"/>
  <c r="BV147" i="21"/>
  <c r="BA147" i="21"/>
  <c r="CH146" i="21"/>
  <c r="BM146" i="21"/>
  <c r="BZ146" i="21"/>
  <c r="BE146" i="21"/>
  <c r="CL145" i="21"/>
  <c r="BQ145" i="21"/>
  <c r="BV4" i="21"/>
  <c r="BA4" i="21"/>
  <c r="CH4" i="21"/>
  <c r="BM4" i="21"/>
  <c r="BZ4" i="21"/>
  <c r="BE4" i="21"/>
  <c r="CK243" i="21"/>
  <c r="BP243" i="21"/>
  <c r="CC243" i="21"/>
  <c r="BH243" i="21"/>
  <c r="CO242" i="21"/>
  <c r="BT242" i="21"/>
  <c r="CG242" i="21"/>
  <c r="BL242" i="21"/>
  <c r="BY242" i="21"/>
  <c r="BD242" i="21"/>
  <c r="CK241" i="21"/>
  <c r="BP241" i="21"/>
  <c r="CC241" i="21"/>
  <c r="BH241" i="21"/>
  <c r="CO240" i="21"/>
  <c r="BT240" i="21"/>
  <c r="CG240" i="21"/>
  <c r="BL240" i="21"/>
  <c r="BY240" i="21"/>
  <c r="BD240" i="21"/>
  <c r="CK239" i="21"/>
  <c r="BP239" i="21"/>
  <c r="CC239" i="21"/>
  <c r="BH239" i="21"/>
  <c r="CO238" i="21"/>
  <c r="BT238" i="21"/>
  <c r="CG238" i="21"/>
  <c r="BL238" i="21"/>
  <c r="BY238" i="21"/>
  <c r="BD238" i="21"/>
  <c r="CK237" i="21"/>
  <c r="BP237" i="21"/>
  <c r="CC237" i="21"/>
  <c r="BH237" i="21"/>
  <c r="CO235" i="21"/>
  <c r="BT235" i="21"/>
  <c r="CG235" i="21"/>
  <c r="BL235" i="21"/>
  <c r="BY235" i="21"/>
  <c r="BD235" i="21"/>
  <c r="CK236" i="21"/>
  <c r="BP236" i="21"/>
  <c r="CC236" i="21"/>
  <c r="BH236" i="21"/>
  <c r="CO234" i="21"/>
  <c r="BT234" i="21"/>
  <c r="CG234" i="21"/>
  <c r="BL234" i="21"/>
  <c r="BY234" i="21"/>
  <c r="BD234" i="21"/>
  <c r="CK233" i="21"/>
  <c r="BP233" i="21"/>
  <c r="CC233" i="21"/>
  <c r="BH233" i="21"/>
  <c r="CO232" i="21"/>
  <c r="BT232" i="21"/>
  <c r="CG232" i="21"/>
  <c r="BL232" i="21"/>
  <c r="BY232" i="21"/>
  <c r="BD232" i="21"/>
  <c r="CK231" i="21"/>
  <c r="BP231" i="21"/>
  <c r="CC231" i="21"/>
  <c r="BH231" i="21"/>
  <c r="CO230" i="21"/>
  <c r="BT230" i="21"/>
  <c r="CG230" i="21"/>
  <c r="BL230" i="21"/>
  <c r="BY230" i="21"/>
  <c r="BD230" i="21"/>
  <c r="CK229" i="21"/>
  <c r="BP229" i="21"/>
  <c r="CC229" i="21"/>
  <c r="BH229" i="21"/>
  <c r="CO228" i="21"/>
  <c r="BT228" i="21"/>
  <c r="CG228" i="21"/>
  <c r="BL228" i="21"/>
  <c r="BY228" i="21"/>
  <c r="BD228" i="21"/>
  <c r="CK227" i="21"/>
  <c r="BP227" i="21"/>
  <c r="CC227" i="21"/>
  <c r="BH227" i="21"/>
  <c r="CO226" i="21"/>
  <c r="BT226" i="21"/>
  <c r="CG226" i="21"/>
  <c r="BL226" i="21"/>
  <c r="BY226" i="21"/>
  <c r="BD226" i="21"/>
  <c r="CK225" i="21"/>
  <c r="BP225" i="21"/>
  <c r="CC225" i="21"/>
  <c r="BH225" i="21"/>
  <c r="CO224" i="21"/>
  <c r="BT224" i="21"/>
  <c r="CG224" i="21"/>
  <c r="BL224" i="21"/>
  <c r="BY224" i="21"/>
  <c r="BD224" i="21"/>
  <c r="CK223" i="21"/>
  <c r="BP223" i="21"/>
  <c r="CC223" i="21"/>
  <c r="BH223" i="21"/>
  <c r="CO222" i="21"/>
  <c r="BT222" i="21"/>
  <c r="CG222" i="21"/>
  <c r="BL222" i="21"/>
  <c r="BY222" i="21"/>
  <c r="BD222" i="21"/>
  <c r="CK221" i="21"/>
  <c r="BP221" i="21"/>
  <c r="CC221" i="21"/>
  <c r="BH221" i="21"/>
  <c r="CO220" i="21"/>
  <c r="BT220" i="21"/>
  <c r="CG220" i="21"/>
  <c r="BL220" i="21"/>
  <c r="BY220" i="21"/>
  <c r="BD220" i="21"/>
  <c r="CK219" i="21"/>
  <c r="BP219" i="21"/>
  <c r="CC219" i="21"/>
  <c r="BH219" i="21"/>
  <c r="CO218" i="21"/>
  <c r="BT218" i="21"/>
  <c r="CG218" i="21"/>
  <c r="BL218" i="21"/>
  <c r="BY218" i="21"/>
  <c r="BD218" i="21"/>
  <c r="CK217" i="21"/>
  <c r="BP217" i="21"/>
  <c r="CC217" i="21"/>
  <c r="BH217" i="21"/>
  <c r="CO216" i="21"/>
  <c r="BT216" i="21"/>
  <c r="CG216" i="21"/>
  <c r="BL216" i="21"/>
  <c r="BY216" i="21"/>
  <c r="BD216" i="21"/>
  <c r="CK215" i="21"/>
  <c r="BP215" i="21"/>
  <c r="CC215" i="21"/>
  <c r="BH215" i="21"/>
  <c r="CO214" i="21"/>
  <c r="BT214" i="21"/>
  <c r="CG214" i="21"/>
  <c r="BL214" i="21"/>
  <c r="BY214" i="21"/>
  <c r="BD214" i="21"/>
  <c r="CK213" i="21"/>
  <c r="BP213" i="21"/>
  <c r="CC213" i="21"/>
  <c r="BH213" i="21"/>
  <c r="CO212" i="21"/>
  <c r="BT212" i="21"/>
  <c r="CG212" i="21"/>
  <c r="BL212" i="21"/>
  <c r="BY212" i="21"/>
  <c r="BD212" i="21"/>
  <c r="CK211" i="21"/>
  <c r="BP211" i="21"/>
  <c r="CC211" i="21"/>
  <c r="BH211" i="21"/>
  <c r="CO210" i="21"/>
  <c r="BT210" i="21"/>
  <c r="CG210" i="21"/>
  <c r="BL210" i="21"/>
  <c r="BY210" i="21"/>
  <c r="BD210" i="21"/>
  <c r="CK209" i="21"/>
  <c r="BP209" i="21"/>
  <c r="CC209" i="21"/>
  <c r="BH209" i="21"/>
  <c r="CO208" i="21"/>
  <c r="BT208" i="21"/>
  <c r="CG208" i="21"/>
  <c r="BL208" i="21"/>
  <c r="BY208" i="21"/>
  <c r="BD208" i="21"/>
  <c r="CK207" i="21"/>
  <c r="BP207" i="21"/>
  <c r="CC207" i="21"/>
  <c r="BH207" i="21"/>
  <c r="CO206" i="21"/>
  <c r="BT206" i="21"/>
  <c r="CG206" i="21"/>
  <c r="BL206" i="21"/>
  <c r="BY206" i="21"/>
  <c r="BD206" i="21"/>
  <c r="CK205" i="21"/>
  <c r="BP205" i="21"/>
  <c r="CC205" i="21"/>
  <c r="BH205" i="21"/>
  <c r="CO204" i="21"/>
  <c r="BT204" i="21"/>
  <c r="CG204" i="21"/>
  <c r="BL204" i="21"/>
  <c r="BY204" i="21"/>
  <c r="BD204" i="21"/>
  <c r="CK203" i="21"/>
  <c r="BP203" i="21"/>
  <c r="CC203" i="21"/>
  <c r="BH203" i="21"/>
  <c r="CO202" i="21"/>
  <c r="BT202" i="21"/>
  <c r="CG202" i="21"/>
  <c r="BL202" i="21"/>
  <c r="BY202" i="21"/>
  <c r="BD202" i="21"/>
  <c r="CK201" i="21"/>
  <c r="BP201" i="21"/>
  <c r="CC201" i="21"/>
  <c r="BH201" i="21"/>
  <c r="CO200" i="21"/>
  <c r="BT200" i="21"/>
  <c r="CG200" i="21"/>
  <c r="BL200" i="21"/>
  <c r="BY200" i="21"/>
  <c r="BD200" i="21"/>
  <c r="CK199" i="21"/>
  <c r="BP199" i="21"/>
  <c r="CC199" i="21"/>
  <c r="BH199" i="21"/>
  <c r="CO198" i="21"/>
  <c r="BT198" i="21"/>
  <c r="CG198" i="21"/>
  <c r="BL198" i="21"/>
  <c r="BY198" i="21"/>
  <c r="BD198" i="21"/>
  <c r="CK197" i="21"/>
  <c r="BP197" i="21"/>
  <c r="CC197" i="21"/>
  <c r="BH197" i="21"/>
  <c r="CO196" i="21"/>
  <c r="BT196" i="21"/>
  <c r="CG196" i="21"/>
  <c r="BL196" i="21"/>
  <c r="BY196" i="21"/>
  <c r="BD196" i="21"/>
  <c r="CK195" i="21"/>
  <c r="BP195" i="21"/>
  <c r="CC195" i="21"/>
  <c r="BH195" i="21"/>
  <c r="CO194" i="21"/>
  <c r="BT194" i="21"/>
  <c r="CG194" i="21"/>
  <c r="BL194" i="21"/>
  <c r="BY194" i="21"/>
  <c r="BD194" i="21"/>
  <c r="CK193" i="21"/>
  <c r="BP193" i="21"/>
  <c r="CC193" i="21"/>
  <c r="BH193" i="21"/>
  <c r="CO192" i="21"/>
  <c r="BT192" i="21"/>
  <c r="CG192" i="21"/>
  <c r="BL192" i="21"/>
  <c r="BY192" i="21"/>
  <c r="BD192" i="21"/>
  <c r="CK191" i="21"/>
  <c r="BP191" i="21"/>
  <c r="CC191" i="21"/>
  <c r="BH191" i="21"/>
  <c r="CO190" i="21"/>
  <c r="BT190" i="21"/>
  <c r="CG190" i="21"/>
  <c r="BL190" i="21"/>
  <c r="BY190" i="21"/>
  <c r="BD190" i="21"/>
  <c r="CK189" i="21"/>
  <c r="BP189" i="21"/>
  <c r="CC189" i="21"/>
  <c r="BH189" i="21"/>
  <c r="CO188" i="21"/>
  <c r="BT188" i="21"/>
  <c r="CG188" i="21"/>
  <c r="BL188" i="21"/>
  <c r="BY188" i="21"/>
  <c r="BD188" i="21"/>
  <c r="CK187" i="21"/>
  <c r="BP187" i="21"/>
  <c r="CC187" i="21"/>
  <c r="BH187" i="21"/>
  <c r="CO186" i="21"/>
  <c r="BT186" i="21"/>
  <c r="CG186" i="21"/>
  <c r="BL186" i="21"/>
  <c r="BY186" i="21"/>
  <c r="BD186" i="21"/>
  <c r="CK185" i="21"/>
  <c r="BP185" i="21"/>
  <c r="CC185" i="21"/>
  <c r="BH185" i="21"/>
  <c r="CO184" i="21"/>
  <c r="BT184" i="21"/>
  <c r="CG184" i="21"/>
  <c r="BL184" i="21"/>
  <c r="BY184" i="21"/>
  <c r="BD184" i="21"/>
  <c r="CK183" i="21"/>
  <c r="BP183" i="21"/>
  <c r="CC183" i="21"/>
  <c r="BH183" i="21"/>
  <c r="CO182" i="21"/>
  <c r="BT182" i="21"/>
  <c r="CG182" i="21"/>
  <c r="BL182" i="21"/>
  <c r="BY182" i="21"/>
  <c r="BD182" i="21"/>
  <c r="CK181" i="21"/>
  <c r="BP181" i="21"/>
  <c r="CC181" i="21"/>
  <c r="BH181" i="21"/>
  <c r="CO180" i="21"/>
  <c r="BT180" i="21"/>
  <c r="CG180" i="21"/>
  <c r="BL180" i="21"/>
  <c r="BY180" i="21"/>
  <c r="BD180" i="21"/>
  <c r="CK179" i="21"/>
  <c r="BP179" i="21"/>
  <c r="CC179" i="21"/>
  <c r="BH179" i="21"/>
  <c r="CO178" i="21"/>
  <c r="BT178" i="21"/>
  <c r="CG178" i="21"/>
  <c r="BL178" i="21"/>
  <c r="BY178" i="21"/>
  <c r="BD178" i="21"/>
  <c r="CK177" i="21"/>
  <c r="BP177" i="21"/>
  <c r="CC177" i="21"/>
  <c r="BH177" i="21"/>
  <c r="CO176" i="21"/>
  <c r="BT176" i="21"/>
  <c r="CG176" i="21"/>
  <c r="BL176" i="21"/>
  <c r="BY176" i="21"/>
  <c r="BD176" i="21"/>
  <c r="CK175" i="21"/>
  <c r="BP175" i="21"/>
  <c r="CC175" i="21"/>
  <c r="BH175" i="21"/>
  <c r="CO174" i="21"/>
  <c r="BT174" i="21"/>
  <c r="CG174" i="21"/>
  <c r="BL174" i="21"/>
  <c r="BY174" i="21"/>
  <c r="BD174" i="21"/>
  <c r="CK173" i="21"/>
  <c r="BP173" i="21"/>
  <c r="CC173" i="21"/>
  <c r="BH173" i="21"/>
  <c r="CO172" i="21"/>
  <c r="BT172" i="21"/>
  <c r="CG172" i="21"/>
  <c r="BL172" i="21"/>
  <c r="BY172" i="21"/>
  <c r="BD172" i="21"/>
  <c r="CK171" i="21"/>
  <c r="BP171" i="21"/>
  <c r="CC171" i="21"/>
  <c r="BH171" i="21"/>
  <c r="CO170" i="21"/>
  <c r="BT170" i="21"/>
  <c r="CG170" i="21"/>
  <c r="BL170" i="21"/>
  <c r="BY170" i="21"/>
  <c r="BD170" i="21"/>
  <c r="CK169" i="21"/>
  <c r="BP169" i="21"/>
  <c r="CC169" i="21"/>
  <c r="BH169" i="21"/>
  <c r="CO168" i="21"/>
  <c r="BT168" i="21"/>
  <c r="CG168" i="21"/>
  <c r="BL168" i="21"/>
  <c r="BY168" i="21"/>
  <c r="BD168" i="21"/>
  <c r="CK167" i="21"/>
  <c r="BP167" i="21"/>
  <c r="CC167" i="21"/>
  <c r="BH167" i="21"/>
  <c r="CO166" i="21"/>
  <c r="BT166" i="21"/>
  <c r="CG166" i="21"/>
  <c r="BL166" i="21"/>
  <c r="BY166" i="21"/>
  <c r="BD166" i="21"/>
  <c r="CK165" i="21"/>
  <c r="BP165" i="21"/>
  <c r="CC165" i="21"/>
  <c r="BH165" i="21"/>
  <c r="CO164" i="21"/>
  <c r="BT164" i="21"/>
  <c r="CG164" i="21"/>
  <c r="BL164" i="21"/>
  <c r="BY164" i="21"/>
  <c r="BD164" i="21"/>
  <c r="CK163" i="21"/>
  <c r="BP163" i="21"/>
  <c r="CC163" i="21"/>
  <c r="BH163" i="21"/>
  <c r="CO162" i="21"/>
  <c r="BT162" i="21"/>
  <c r="CG162" i="21"/>
  <c r="BL162" i="21"/>
  <c r="BY162" i="21"/>
  <c r="BD162" i="21"/>
  <c r="CK161" i="21"/>
  <c r="BP161" i="21"/>
  <c r="CC161" i="21"/>
  <c r="BH161" i="21"/>
  <c r="CO160" i="21"/>
  <c r="BT160" i="21"/>
  <c r="CG160" i="21"/>
  <c r="BL160" i="21"/>
  <c r="BY160" i="21"/>
  <c r="BD160" i="21"/>
  <c r="CK159" i="21"/>
  <c r="BP159" i="21"/>
  <c r="CC159" i="21"/>
  <c r="BH159" i="21"/>
  <c r="CO158" i="21"/>
  <c r="BT158" i="21"/>
  <c r="CG158" i="21"/>
  <c r="BL158" i="21"/>
  <c r="BY158" i="21"/>
  <c r="BD158" i="21"/>
  <c r="CK157" i="21"/>
  <c r="BP157" i="21"/>
  <c r="CC157" i="21"/>
  <c r="BH157" i="21"/>
  <c r="CO156" i="21"/>
  <c r="BT156" i="21"/>
  <c r="CG156" i="21"/>
  <c r="BL156" i="21"/>
  <c r="BY156" i="21"/>
  <c r="BD156" i="21"/>
  <c r="CK155" i="21"/>
  <c r="BP155" i="21"/>
  <c r="CC155" i="21"/>
  <c r="BH155" i="21"/>
  <c r="CO154" i="21"/>
  <c r="BT154" i="21"/>
  <c r="CG154" i="21"/>
  <c r="BL154" i="21"/>
  <c r="BY154" i="21"/>
  <c r="BD154" i="21"/>
  <c r="CK153" i="21"/>
  <c r="BP153" i="21"/>
  <c r="CC153" i="21"/>
  <c r="BH153" i="21"/>
  <c r="CO152" i="21"/>
  <c r="BT152" i="21"/>
  <c r="CG152" i="21"/>
  <c r="BL152" i="21"/>
  <c r="BY152" i="21"/>
  <c r="BD152" i="21"/>
  <c r="CK151" i="21"/>
  <c r="BP151" i="21"/>
  <c r="CC151" i="21"/>
  <c r="BH151" i="21"/>
  <c r="CO150" i="21"/>
  <c r="BT150" i="21"/>
  <c r="CG150" i="21"/>
  <c r="BL150" i="21"/>
  <c r="BY150" i="21"/>
  <c r="BD150" i="21"/>
  <c r="CK149" i="21"/>
  <c r="BP149" i="21"/>
  <c r="CC149" i="21"/>
  <c r="BH149" i="21"/>
  <c r="CO148" i="21"/>
  <c r="BT148" i="21"/>
  <c r="CG148" i="21"/>
  <c r="BL148" i="21"/>
  <c r="BY148" i="21"/>
  <c r="BD148" i="21"/>
  <c r="CK147" i="21"/>
  <c r="BP147" i="21"/>
  <c r="CC147" i="21"/>
  <c r="BH147" i="21"/>
  <c r="CO146" i="21"/>
  <c r="BT146" i="21"/>
  <c r="CG146" i="21"/>
  <c r="BL146" i="21"/>
  <c r="BY146" i="21"/>
  <c r="BD146" i="21"/>
  <c r="CK145" i="21"/>
  <c r="BP145" i="21"/>
  <c r="CC145" i="21"/>
  <c r="BH145" i="21"/>
  <c r="CO144" i="21"/>
  <c r="BT144" i="21"/>
  <c r="CG144" i="21"/>
  <c r="BL144" i="21"/>
  <c r="BY144" i="21"/>
  <c r="BD144" i="21"/>
  <c r="CK143" i="21"/>
  <c r="BP143" i="21"/>
  <c r="CC143" i="21"/>
  <c r="BH143" i="21"/>
  <c r="CO142" i="21"/>
  <c r="BT142" i="21"/>
  <c r="CG142" i="21"/>
  <c r="BL142" i="21"/>
  <c r="BY142" i="21"/>
  <c r="BD142" i="21"/>
  <c r="CK141" i="21"/>
  <c r="BP141" i="21"/>
  <c r="CC141" i="21"/>
  <c r="BH141" i="21"/>
  <c r="CO140" i="21"/>
  <c r="BT140" i="21"/>
  <c r="CG140" i="21"/>
  <c r="BL140" i="21"/>
  <c r="BY140" i="21"/>
  <c r="BD140" i="21"/>
  <c r="CK139" i="21"/>
  <c r="BP139" i="21"/>
  <c r="CC139" i="21"/>
  <c r="BH139" i="21"/>
  <c r="CO138" i="21"/>
  <c r="BT138" i="21"/>
  <c r="CG138" i="21"/>
  <c r="BL138" i="21"/>
  <c r="BY138" i="21"/>
  <c r="BD138" i="21"/>
  <c r="CK137" i="21"/>
  <c r="BP137" i="21"/>
  <c r="CC137" i="21"/>
  <c r="BH137" i="21"/>
  <c r="CO136" i="21"/>
  <c r="BT136" i="21"/>
  <c r="CG136" i="21"/>
  <c r="BL136" i="21"/>
  <c r="BY136" i="21"/>
  <c r="BD136" i="21"/>
  <c r="CK135" i="21"/>
  <c r="BP135" i="21"/>
  <c r="CC135" i="21"/>
  <c r="BH135" i="21"/>
  <c r="CO133" i="21"/>
  <c r="BT133" i="21"/>
  <c r="CG133" i="21"/>
  <c r="BL133" i="21"/>
  <c r="BY133" i="21"/>
  <c r="BD133" i="21"/>
  <c r="CK134" i="21"/>
  <c r="BP134" i="21"/>
  <c r="CC134" i="21"/>
  <c r="BH134" i="21"/>
  <c r="CO132" i="21"/>
  <c r="BT132" i="21"/>
  <c r="CG132" i="21"/>
  <c r="BL132" i="21"/>
  <c r="BY132" i="21"/>
  <c r="BD132" i="21"/>
  <c r="CK131" i="21"/>
  <c r="BP131" i="21"/>
  <c r="CC131" i="21"/>
  <c r="BH131" i="21"/>
  <c r="CO129" i="21"/>
  <c r="BT129" i="21"/>
  <c r="CG129" i="21"/>
  <c r="BL129" i="21"/>
  <c r="BY129" i="21"/>
  <c r="BD129" i="21"/>
  <c r="CK125" i="21"/>
  <c r="BP125" i="21"/>
  <c r="CC125" i="21"/>
  <c r="BH125" i="21"/>
  <c r="CO128" i="21"/>
  <c r="BT128" i="21"/>
  <c r="CG128" i="21"/>
  <c r="BL128" i="21"/>
  <c r="BY128" i="21"/>
  <c r="BD128" i="21"/>
  <c r="CK127" i="21"/>
  <c r="BP127" i="21"/>
  <c r="CC127" i="21"/>
  <c r="BH127" i="21"/>
  <c r="CO126" i="21"/>
  <c r="BT126" i="21"/>
  <c r="CG126" i="21"/>
  <c r="BL126" i="21"/>
  <c r="BY126" i="21"/>
  <c r="BD126" i="21"/>
  <c r="CK124" i="21"/>
  <c r="BP124" i="21"/>
  <c r="CC124" i="21"/>
  <c r="BH124" i="21"/>
  <c r="CO123" i="21"/>
  <c r="BT123" i="21"/>
  <c r="CG123" i="21"/>
  <c r="BL123" i="21"/>
  <c r="BY123" i="21"/>
  <c r="BD123" i="21"/>
  <c r="CK122" i="21"/>
  <c r="BP122" i="21"/>
  <c r="CC122" i="21"/>
  <c r="BH122" i="21"/>
  <c r="CO121" i="21"/>
  <c r="BT121" i="21"/>
  <c r="CG121" i="21"/>
  <c r="BL121" i="21"/>
  <c r="BY121" i="21"/>
  <c r="BD121" i="21"/>
  <c r="CK119" i="21"/>
  <c r="BP119" i="21"/>
  <c r="CC119" i="21"/>
  <c r="BH119" i="21"/>
  <c r="CO118" i="21"/>
  <c r="BT118" i="21"/>
  <c r="CG118" i="21"/>
  <c r="BL118" i="21"/>
  <c r="BY118" i="21"/>
  <c r="BD118" i="21"/>
  <c r="CK117" i="21"/>
  <c r="BP117" i="21"/>
  <c r="CC117" i="21"/>
  <c r="BH117" i="21"/>
  <c r="CO116" i="21"/>
  <c r="BT116" i="21"/>
  <c r="CG116" i="21"/>
  <c r="BL116" i="21"/>
  <c r="BY116" i="21"/>
  <c r="BD116" i="21"/>
  <c r="CK115" i="21"/>
  <c r="BP115" i="21"/>
  <c r="CC115" i="21"/>
  <c r="BH115" i="21"/>
  <c r="CO114" i="21"/>
  <c r="BT114" i="21"/>
  <c r="CG114" i="21"/>
  <c r="BL114" i="21"/>
  <c r="BY114" i="21"/>
  <c r="BD114" i="21"/>
  <c r="CK113" i="21"/>
  <c r="BP113" i="21"/>
  <c r="CC113" i="21"/>
  <c r="BH113" i="21"/>
  <c r="CO112" i="21"/>
  <c r="BT112" i="21"/>
  <c r="CG112" i="21"/>
  <c r="BL112" i="21"/>
  <c r="BY112" i="21"/>
  <c r="BD112" i="21"/>
  <c r="CK111" i="21"/>
  <c r="BP111" i="21"/>
  <c r="CC111" i="21"/>
  <c r="BH111" i="21"/>
  <c r="CO110" i="21"/>
  <c r="BT110" i="21"/>
  <c r="CG110" i="21"/>
  <c r="BL110" i="21"/>
  <c r="BY110" i="21"/>
  <c r="BD110" i="21"/>
  <c r="CK106" i="21"/>
  <c r="BP106" i="21"/>
  <c r="CC106" i="21"/>
  <c r="BH106" i="21"/>
  <c r="CO105" i="21"/>
  <c r="BT105" i="21"/>
  <c r="CG105" i="21"/>
  <c r="BL105" i="21"/>
  <c r="BY105" i="21"/>
  <c r="BD105" i="21"/>
  <c r="CK104" i="21"/>
  <c r="BP104" i="21"/>
  <c r="CC104" i="21"/>
  <c r="BH104" i="21"/>
  <c r="CO103" i="21"/>
  <c r="BT103" i="21"/>
  <c r="CG103" i="21"/>
  <c r="BL103" i="21"/>
  <c r="BY103" i="21"/>
  <c r="BD103" i="21"/>
  <c r="CK102" i="21"/>
  <c r="BP102" i="21"/>
  <c r="CC102" i="21"/>
  <c r="BH102" i="21"/>
  <c r="CO101" i="21"/>
  <c r="BT101" i="21"/>
  <c r="CG101" i="21"/>
  <c r="BL101" i="21"/>
  <c r="BY101" i="21"/>
  <c r="BD101" i="21"/>
  <c r="CK100" i="21"/>
  <c r="BP100" i="21"/>
  <c r="CC100" i="21"/>
  <c r="BH100" i="21"/>
  <c r="CO99" i="21"/>
  <c r="BT99" i="21"/>
  <c r="CG99" i="21"/>
  <c r="BL99" i="21"/>
  <c r="BY99" i="21"/>
  <c r="BD99" i="21"/>
  <c r="CK98" i="21"/>
  <c r="BP98" i="21"/>
  <c r="CC98" i="21"/>
  <c r="BH98" i="21"/>
  <c r="CO97" i="21"/>
  <c r="BT97" i="21"/>
  <c r="CG97" i="21"/>
  <c r="BL97" i="21"/>
  <c r="BY97" i="21"/>
  <c r="BD97" i="21"/>
  <c r="CK96" i="21"/>
  <c r="BP96" i="21"/>
  <c r="CC96" i="21"/>
  <c r="BH96" i="21"/>
  <c r="CO95" i="21"/>
  <c r="BT95" i="21"/>
  <c r="CG95" i="21"/>
  <c r="BL95" i="21"/>
  <c r="BY95" i="21"/>
  <c r="BD95" i="21"/>
  <c r="CK94" i="21"/>
  <c r="BP94" i="21"/>
  <c r="CC94" i="21"/>
  <c r="BH94" i="21"/>
  <c r="CO93" i="21"/>
  <c r="BT93" i="21"/>
  <c r="CG93" i="21"/>
  <c r="BL93" i="21"/>
  <c r="BY93" i="21"/>
  <c r="BD93" i="21"/>
  <c r="CK92" i="21"/>
  <c r="BP92" i="21"/>
  <c r="CC92" i="21"/>
  <c r="BH92" i="21"/>
  <c r="CO91" i="21"/>
  <c r="BT91" i="21"/>
  <c r="CG91" i="21"/>
  <c r="BL91" i="21"/>
  <c r="BY91" i="21"/>
  <c r="BD91" i="21"/>
  <c r="CK90" i="21"/>
  <c r="BP90" i="21"/>
  <c r="CC90" i="21"/>
  <c r="BH90" i="21"/>
  <c r="CO89" i="21"/>
  <c r="BT89" i="21"/>
  <c r="CG89" i="21"/>
  <c r="BL89" i="21"/>
  <c r="BY89" i="21"/>
  <c r="BD89" i="21"/>
  <c r="CK88" i="21"/>
  <c r="BP88" i="21"/>
  <c r="CC88" i="21"/>
  <c r="BH88" i="21"/>
  <c r="CO87" i="21"/>
  <c r="BT87" i="21"/>
  <c r="CG87" i="21"/>
  <c r="BL87" i="21"/>
  <c r="BY87" i="21"/>
  <c r="BD87" i="21"/>
  <c r="CK86" i="21"/>
  <c r="BP86" i="21"/>
  <c r="CC86" i="21"/>
  <c r="BH86" i="21"/>
  <c r="CO85" i="21"/>
  <c r="BT85" i="21"/>
  <c r="CG85" i="21"/>
  <c r="BL85" i="21"/>
  <c r="BY85" i="21"/>
  <c r="BD85" i="21"/>
  <c r="CK83" i="21"/>
  <c r="BP83" i="21"/>
  <c r="CC83" i="21"/>
  <c r="BH83" i="21"/>
  <c r="CO82" i="21"/>
  <c r="BT82" i="21"/>
  <c r="CG82" i="21"/>
  <c r="BL82" i="21"/>
  <c r="BY82" i="21"/>
  <c r="BD82" i="21"/>
  <c r="CK80" i="21"/>
  <c r="BP80" i="21"/>
  <c r="CC80" i="21"/>
  <c r="BH80" i="21"/>
  <c r="CO79" i="21"/>
  <c r="BT79" i="21"/>
  <c r="CG79" i="21"/>
  <c r="BL79" i="21"/>
  <c r="BY79" i="21"/>
  <c r="BD79" i="21"/>
  <c r="CK78" i="21"/>
  <c r="BP78" i="21"/>
  <c r="CC78" i="21"/>
  <c r="BH78" i="21"/>
  <c r="CO76" i="21"/>
  <c r="BT76" i="21"/>
  <c r="CG76" i="21"/>
  <c r="BL76" i="21"/>
  <c r="BY76" i="21"/>
  <c r="BD76" i="21"/>
  <c r="CK75" i="21"/>
  <c r="BP75" i="21"/>
  <c r="CC75" i="21"/>
  <c r="BH75" i="21"/>
  <c r="CO74" i="21"/>
  <c r="BT74" i="21"/>
  <c r="CG74" i="21"/>
  <c r="BL74" i="21"/>
  <c r="BY74" i="21"/>
  <c r="BD74" i="21"/>
  <c r="CO72" i="21"/>
  <c r="BT72" i="21"/>
  <c r="CO70" i="21"/>
  <c r="BT70" i="21"/>
  <c r="CO68" i="21"/>
  <c r="BT68" i="21"/>
  <c r="CO66" i="21"/>
  <c r="BT66" i="21"/>
  <c r="CK64" i="21"/>
  <c r="BP64" i="21"/>
  <c r="CC64" i="21"/>
  <c r="BH64" i="21"/>
  <c r="CO63" i="21"/>
  <c r="BT63" i="21"/>
  <c r="CG63" i="21"/>
  <c r="BL63" i="21"/>
  <c r="BY63" i="21"/>
  <c r="BD63" i="21"/>
  <c r="CK62" i="21"/>
  <c r="BP62" i="21"/>
  <c r="CC62" i="21"/>
  <c r="BH62" i="21"/>
  <c r="CO61" i="21"/>
  <c r="BT61" i="21"/>
  <c r="CG61" i="21"/>
  <c r="BL61" i="21"/>
  <c r="BY61" i="21"/>
  <c r="BD61" i="21"/>
  <c r="CO59" i="21"/>
  <c r="BT59" i="21"/>
  <c r="CO57" i="21"/>
  <c r="BT57" i="21"/>
  <c r="CO55" i="21"/>
  <c r="BT55" i="21"/>
  <c r="CO52" i="21"/>
  <c r="BT52" i="21"/>
  <c r="CO50" i="21"/>
  <c r="BT50" i="21"/>
  <c r="CO45" i="21"/>
  <c r="BT45" i="21"/>
  <c r="CG45" i="21"/>
  <c r="BL45" i="21"/>
  <c r="BY45" i="21"/>
  <c r="BD45" i="21"/>
  <c r="CO42" i="21"/>
  <c r="BT42" i="21"/>
  <c r="CO37" i="21"/>
  <c r="BT37" i="21"/>
  <c r="CO33" i="21"/>
  <c r="BT33" i="21"/>
  <c r="CO28" i="21"/>
  <c r="BT28" i="21"/>
  <c r="CK130" i="21"/>
  <c r="BP130" i="21"/>
  <c r="CC130" i="21"/>
  <c r="BH130" i="21"/>
  <c r="CO120" i="21"/>
  <c r="BT120" i="21"/>
  <c r="CG120" i="21"/>
  <c r="BL120" i="21"/>
  <c r="BY120" i="21"/>
  <c r="BD120" i="21"/>
  <c r="CK109" i="21"/>
  <c r="BP109" i="21"/>
  <c r="CC109" i="21"/>
  <c r="BH109" i="21"/>
  <c r="CO108" i="21"/>
  <c r="BT108" i="21"/>
  <c r="CG108" i="21"/>
  <c r="BL108" i="21"/>
  <c r="BY108" i="21"/>
  <c r="BD108" i="21"/>
  <c r="CK107" i="21"/>
  <c r="BP107" i="21"/>
  <c r="CC107" i="21"/>
  <c r="BH107" i="21"/>
  <c r="CO84" i="21"/>
  <c r="BT84" i="21"/>
  <c r="CG84" i="21"/>
  <c r="BL84" i="21"/>
  <c r="BY84" i="21"/>
  <c r="BD84" i="21"/>
  <c r="CK81" i="21"/>
  <c r="BP81" i="21"/>
  <c r="CC81" i="21"/>
  <c r="BH81" i="21"/>
  <c r="CO77" i="21"/>
  <c r="BT77" i="21"/>
  <c r="CG77" i="21"/>
  <c r="BL77" i="21"/>
  <c r="BY77" i="21"/>
  <c r="BD77" i="21"/>
  <c r="CO53" i="21"/>
  <c r="BT53" i="21"/>
  <c r="CO47" i="21"/>
  <c r="BT47" i="21"/>
  <c r="CO43" i="21"/>
  <c r="BT43" i="21"/>
  <c r="CO40" i="21"/>
  <c r="BT40" i="21"/>
  <c r="CO34" i="21"/>
  <c r="BT34" i="21"/>
  <c r="BT31" i="21"/>
  <c r="CO27" i="21"/>
  <c r="BT27" i="21"/>
  <c r="CG27" i="21"/>
  <c r="BL27" i="21"/>
  <c r="BY27" i="21"/>
  <c r="BD27" i="21"/>
  <c r="CK26" i="21"/>
  <c r="BP26" i="21"/>
  <c r="CC26" i="21"/>
  <c r="BH26" i="21"/>
  <c r="CO24" i="21"/>
  <c r="BT24" i="21"/>
  <c r="CG24" i="21"/>
  <c r="BL24" i="21"/>
  <c r="BY24" i="21"/>
  <c r="BD24" i="21"/>
  <c r="CK23" i="21"/>
  <c r="BP23" i="21"/>
  <c r="CC23" i="21"/>
  <c r="BH23" i="21"/>
  <c r="CO22" i="21"/>
  <c r="BT22" i="21"/>
  <c r="CG22" i="21"/>
  <c r="BL22" i="21"/>
  <c r="BY22" i="21"/>
  <c r="BD22" i="21"/>
  <c r="CK21" i="21"/>
  <c r="BP21" i="21"/>
  <c r="CC21" i="21"/>
  <c r="BH21" i="21"/>
  <c r="CO20" i="21"/>
  <c r="BT20" i="21"/>
  <c r="CG20" i="21"/>
  <c r="BL20" i="21"/>
  <c r="BY20" i="21"/>
  <c r="BD20" i="21"/>
  <c r="CK19" i="21"/>
  <c r="BP19" i="21"/>
  <c r="CC19" i="21"/>
  <c r="BH19" i="21"/>
  <c r="CO16" i="21"/>
  <c r="BT16" i="21"/>
  <c r="CG16" i="21"/>
  <c r="BL16" i="21"/>
  <c r="BY16" i="21"/>
  <c r="BD16" i="21"/>
  <c r="CK15" i="21"/>
  <c r="BP15" i="21"/>
  <c r="CC15" i="21"/>
  <c r="BH15" i="21"/>
  <c r="CO13" i="21"/>
  <c r="BT13" i="21"/>
  <c r="CG13" i="21"/>
  <c r="BL13" i="21"/>
  <c r="BY13" i="21"/>
  <c r="BD13" i="21"/>
  <c r="CK10" i="21"/>
  <c r="BP10" i="21"/>
  <c r="CC10" i="21"/>
  <c r="BH10" i="21"/>
  <c r="CO9" i="21"/>
  <c r="BT9" i="21"/>
  <c r="CG9" i="21"/>
  <c r="BL9" i="21"/>
  <c r="BY9" i="21"/>
  <c r="BD9" i="21"/>
  <c r="BP8" i="21"/>
  <c r="CK8" i="21"/>
  <c r="BH8" i="21"/>
  <c r="CC8" i="21"/>
  <c r="CO5" i="21"/>
  <c r="BT5" i="21"/>
  <c r="CG5" i="21"/>
  <c r="BL5" i="21"/>
  <c r="BY5" i="21"/>
  <c r="BD5" i="21"/>
  <c r="CK25" i="21"/>
  <c r="BP25" i="21"/>
  <c r="CC25" i="21"/>
  <c r="BH25" i="21"/>
  <c r="CO18" i="21"/>
  <c r="BT18" i="21"/>
  <c r="CG18" i="21"/>
  <c r="BL18" i="21"/>
  <c r="BY18" i="21"/>
  <c r="BD18" i="21"/>
  <c r="CK14" i="21"/>
  <c r="BP14" i="21"/>
  <c r="CC14" i="21"/>
  <c r="BH14" i="21"/>
  <c r="CO12" i="21"/>
  <c r="BT12" i="21"/>
  <c r="CG12" i="21"/>
  <c r="BL12" i="21"/>
  <c r="BY12" i="21"/>
  <c r="BD12" i="21"/>
  <c r="CK11" i="21"/>
  <c r="BP11" i="21"/>
  <c r="CC11" i="21"/>
  <c r="BH11" i="21"/>
  <c r="CO7" i="21"/>
  <c r="BT7" i="21"/>
  <c r="CG7" i="21"/>
  <c r="BL7" i="21"/>
  <c r="BY7" i="21"/>
  <c r="BD7" i="21"/>
  <c r="CK6" i="21"/>
  <c r="BP6" i="21"/>
  <c r="CC6" i="21"/>
  <c r="BH6" i="21"/>
  <c r="CB145" i="21"/>
  <c r="BG145" i="21"/>
  <c r="CN144" i="21"/>
  <c r="BS144" i="21"/>
  <c r="CF144" i="21"/>
  <c r="BK144" i="21"/>
  <c r="BX144" i="21"/>
  <c r="CJ143" i="21"/>
  <c r="BO143" i="21"/>
  <c r="CB143" i="21"/>
  <c r="BG143" i="21"/>
  <c r="CN142" i="21"/>
  <c r="CF142" i="21"/>
  <c r="BK142" i="21"/>
  <c r="BX142" i="21"/>
  <c r="BC142" i="21"/>
  <c r="CJ141" i="21"/>
  <c r="BO141" i="21"/>
  <c r="CB141" i="21"/>
  <c r="BG141" i="21"/>
  <c r="CN140" i="21"/>
  <c r="BS140" i="21"/>
  <c r="CF140" i="21"/>
  <c r="BK140" i="21"/>
  <c r="BX140" i="21"/>
  <c r="BC140" i="21"/>
  <c r="CJ139" i="21"/>
  <c r="BO139" i="21"/>
  <c r="CB139" i="21"/>
  <c r="BG139" i="21"/>
  <c r="CN138" i="21"/>
  <c r="BS138" i="21"/>
  <c r="CF138" i="21"/>
  <c r="BK138" i="21"/>
  <c r="BX138" i="21"/>
  <c r="BC138" i="21"/>
  <c r="CJ137" i="21"/>
  <c r="BO137" i="21"/>
  <c r="CB137" i="21"/>
  <c r="BG137" i="21"/>
  <c r="CN136" i="21"/>
  <c r="BS136" i="21"/>
  <c r="CF136" i="21"/>
  <c r="BK136" i="21"/>
  <c r="BX136" i="21"/>
  <c r="BC136" i="21"/>
  <c r="CJ135" i="21"/>
  <c r="BO135" i="21"/>
  <c r="CB135" i="21"/>
  <c r="BG135" i="21"/>
  <c r="CN133" i="21"/>
  <c r="BS133" i="21"/>
  <c r="CF133" i="21"/>
  <c r="BK133" i="21"/>
  <c r="BX133" i="21"/>
  <c r="BC133" i="21"/>
  <c r="CJ134" i="21"/>
  <c r="BO134" i="21"/>
  <c r="CB134" i="21"/>
  <c r="BG134" i="21"/>
  <c r="CN132" i="21"/>
  <c r="BS132" i="21"/>
  <c r="CF132" i="21"/>
  <c r="BK132" i="21"/>
  <c r="BX132" i="21"/>
  <c r="BC132" i="21"/>
  <c r="CJ131" i="21"/>
  <c r="BO131" i="21"/>
  <c r="CB131" i="21"/>
  <c r="BG131" i="21"/>
  <c r="CN129" i="21"/>
  <c r="BS129" i="21"/>
  <c r="CF129" i="21"/>
  <c r="BK129" i="21"/>
  <c r="BX129" i="21"/>
  <c r="BC129" i="21"/>
  <c r="CJ125" i="21"/>
  <c r="BO125" i="21"/>
  <c r="CB125" i="21"/>
  <c r="BG125" i="21"/>
  <c r="CN128" i="21"/>
  <c r="BS128" i="21"/>
  <c r="CF128" i="21"/>
  <c r="BK128" i="21"/>
  <c r="BX128" i="21"/>
  <c r="BC128" i="21"/>
  <c r="CJ127" i="21"/>
  <c r="BO127" i="21"/>
  <c r="CB127" i="21"/>
  <c r="BG127" i="21"/>
  <c r="CN126" i="21"/>
  <c r="BS126" i="21"/>
  <c r="CF126" i="21"/>
  <c r="BK126" i="21"/>
  <c r="BX126" i="21"/>
  <c r="BC126" i="21"/>
  <c r="CJ124" i="21"/>
  <c r="BO124" i="21"/>
  <c r="CB124" i="21"/>
  <c r="BG124" i="21"/>
  <c r="CN123" i="21"/>
  <c r="BS123" i="21"/>
  <c r="CF123" i="21"/>
  <c r="BK123" i="21"/>
  <c r="BX123" i="21"/>
  <c r="BC123" i="21"/>
  <c r="CJ122" i="21"/>
  <c r="BO122" i="21"/>
  <c r="CB122" i="21"/>
  <c r="BG122" i="21"/>
  <c r="CN121" i="21"/>
  <c r="BS121" i="21"/>
  <c r="CF121" i="21"/>
  <c r="BK121" i="21"/>
  <c r="BX121" i="21"/>
  <c r="BC121" i="21"/>
  <c r="CJ119" i="21"/>
  <c r="BO119" i="21"/>
  <c r="CB119" i="21"/>
  <c r="BG119" i="21"/>
  <c r="CN118" i="21"/>
  <c r="BS118" i="21"/>
  <c r="CF118" i="21"/>
  <c r="BK118" i="21"/>
  <c r="BX118" i="21"/>
  <c r="BC118" i="21"/>
  <c r="CJ117" i="21"/>
  <c r="BO117" i="21"/>
  <c r="CB117" i="21"/>
  <c r="BG117" i="21"/>
  <c r="CN116" i="21"/>
  <c r="BS116" i="21"/>
  <c r="CF116" i="21"/>
  <c r="BK116" i="21"/>
  <c r="BX116" i="21"/>
  <c r="BC116" i="21"/>
  <c r="CJ115" i="21"/>
  <c r="BO115" i="21"/>
  <c r="CB115" i="21"/>
  <c r="BG115" i="21"/>
  <c r="CN114" i="21"/>
  <c r="BS114" i="21"/>
  <c r="CF114" i="21"/>
  <c r="BK114" i="21"/>
  <c r="BX114" i="21"/>
  <c r="BC114" i="21"/>
  <c r="CJ113" i="21"/>
  <c r="BO113" i="21"/>
  <c r="CB113" i="21"/>
  <c r="BG113" i="21"/>
  <c r="CN112" i="21"/>
  <c r="BS112" i="21"/>
  <c r="CF112" i="21"/>
  <c r="BK112" i="21"/>
  <c r="BX112" i="21"/>
  <c r="BC112" i="21"/>
  <c r="CJ111" i="21"/>
  <c r="BO111" i="21"/>
  <c r="CB111" i="21"/>
  <c r="BG111" i="21"/>
  <c r="CN110" i="21"/>
  <c r="BS110" i="21"/>
  <c r="CF110" i="21"/>
  <c r="BK110" i="21"/>
  <c r="BX110" i="21"/>
  <c r="BC110" i="21"/>
  <c r="CJ106" i="21"/>
  <c r="BO106" i="21"/>
  <c r="CB106" i="21"/>
  <c r="BG106" i="21"/>
  <c r="CN105" i="21"/>
  <c r="BS105" i="21"/>
  <c r="CF105" i="21"/>
  <c r="BK105" i="21"/>
  <c r="BX105" i="21"/>
  <c r="BC105" i="21"/>
  <c r="CJ104" i="21"/>
  <c r="BO104" i="21"/>
  <c r="CB104" i="21"/>
  <c r="BG104" i="21"/>
  <c r="CN103" i="21"/>
  <c r="BS103" i="21"/>
  <c r="CF103" i="21"/>
  <c r="BK103" i="21"/>
  <c r="BX103" i="21"/>
  <c r="BC103" i="21"/>
  <c r="CJ102" i="21"/>
  <c r="BO102" i="21"/>
  <c r="CB102" i="21"/>
  <c r="BG102" i="21"/>
  <c r="CN101" i="21"/>
  <c r="BS101" i="21"/>
  <c r="CF101" i="21"/>
  <c r="BK101" i="21"/>
  <c r="BX101" i="21"/>
  <c r="BC101" i="21"/>
  <c r="CJ100" i="21"/>
  <c r="BO100" i="21"/>
  <c r="CB100" i="21"/>
  <c r="BG100" i="21"/>
  <c r="CN99" i="21"/>
  <c r="BS99" i="21"/>
  <c r="CF99" i="21"/>
  <c r="BK99" i="21"/>
  <c r="BX99" i="21"/>
  <c r="BC99" i="21"/>
  <c r="CJ98" i="21"/>
  <c r="BO98" i="21"/>
  <c r="CB98" i="21"/>
  <c r="BG98" i="21"/>
  <c r="CN97" i="21"/>
  <c r="BS97" i="21"/>
  <c r="CF97" i="21"/>
  <c r="BK97" i="21"/>
  <c r="BX97" i="21"/>
  <c r="BC97" i="21"/>
  <c r="CJ96" i="21"/>
  <c r="BO96" i="21"/>
  <c r="CB96" i="21"/>
  <c r="BG96" i="21"/>
  <c r="CN95" i="21"/>
  <c r="BS95" i="21"/>
  <c r="CF95" i="21"/>
  <c r="BK95" i="21"/>
  <c r="BX95" i="21"/>
  <c r="BC95" i="21"/>
  <c r="CJ94" i="21"/>
  <c r="BO94" i="21"/>
  <c r="CB94" i="21"/>
  <c r="BG94" i="21"/>
  <c r="CN93" i="21"/>
  <c r="BS93" i="21"/>
  <c r="CF93" i="21"/>
  <c r="BK93" i="21"/>
  <c r="BX93" i="21"/>
  <c r="BC93" i="21"/>
  <c r="CJ92" i="21"/>
  <c r="BO92" i="21"/>
  <c r="CB92" i="21"/>
  <c r="BG92" i="21"/>
  <c r="CN91" i="21"/>
  <c r="BS91" i="21"/>
  <c r="CF91" i="21"/>
  <c r="BK91" i="21"/>
  <c r="BX91" i="21"/>
  <c r="BC91" i="21"/>
  <c r="CJ90" i="21"/>
  <c r="BO90" i="21"/>
  <c r="CB90" i="21"/>
  <c r="BG90" i="21"/>
  <c r="CN89" i="21"/>
  <c r="BS89" i="21"/>
  <c r="CF89" i="21"/>
  <c r="BK89" i="21"/>
  <c r="BX89" i="21"/>
  <c r="BC89" i="21"/>
  <c r="CJ88" i="21"/>
  <c r="BO88" i="21"/>
  <c r="CB88" i="21"/>
  <c r="BG88" i="21"/>
  <c r="CN87" i="21"/>
  <c r="BS87" i="21"/>
  <c r="CF87" i="21"/>
  <c r="BK87" i="21"/>
  <c r="BX87" i="21"/>
  <c r="BC87" i="21"/>
  <c r="CJ86" i="21"/>
  <c r="BO86" i="21"/>
  <c r="CB86" i="21"/>
  <c r="BG86" i="21"/>
  <c r="CN85" i="21"/>
  <c r="BS85" i="21"/>
  <c r="CF85" i="21"/>
  <c r="BK85" i="21"/>
  <c r="BX85" i="21"/>
  <c r="BC85" i="21"/>
  <c r="CJ83" i="21"/>
  <c r="BO83" i="21"/>
  <c r="CB83" i="21"/>
  <c r="BG83" i="21"/>
  <c r="CN82" i="21"/>
  <c r="BS82" i="21"/>
  <c r="CF82" i="21"/>
  <c r="BK82" i="21"/>
  <c r="BX82" i="21"/>
  <c r="BC82" i="21"/>
  <c r="CJ80" i="21"/>
  <c r="BO80" i="21"/>
  <c r="CB80" i="21"/>
  <c r="BG80" i="21"/>
  <c r="CN79" i="21"/>
  <c r="BS79" i="21"/>
  <c r="CF79" i="21"/>
  <c r="BK79" i="21"/>
  <c r="BX79" i="21"/>
  <c r="BC79" i="21"/>
  <c r="CJ78" i="21"/>
  <c r="BO78" i="21"/>
  <c r="CB78" i="21"/>
  <c r="BG78" i="21"/>
  <c r="CN76" i="21"/>
  <c r="BS76" i="21"/>
  <c r="CF76" i="21"/>
  <c r="BK76" i="21"/>
  <c r="BX76" i="21"/>
  <c r="BC76" i="21"/>
  <c r="CJ75" i="21"/>
  <c r="BO75" i="21"/>
  <c r="CB75" i="21"/>
  <c r="BG75" i="21"/>
  <c r="CN74" i="21"/>
  <c r="BS74" i="21"/>
  <c r="CF74" i="21"/>
  <c r="BK74" i="21"/>
  <c r="BX74" i="21"/>
  <c r="BC74" i="21"/>
  <c r="CN72" i="21"/>
  <c r="BS72" i="21"/>
  <c r="CN70" i="21"/>
  <c r="BS70" i="21"/>
  <c r="CN68" i="21"/>
  <c r="BS68" i="21"/>
  <c r="CN66" i="21"/>
  <c r="BS66" i="21"/>
  <c r="CJ64" i="21"/>
  <c r="BO64" i="21"/>
  <c r="CB64" i="21"/>
  <c r="BG64" i="21"/>
  <c r="CN63" i="21"/>
  <c r="BS63" i="21"/>
  <c r="CF63" i="21"/>
  <c r="BK63" i="21"/>
  <c r="BX63" i="21"/>
  <c r="BC63" i="21"/>
  <c r="CJ62" i="21"/>
  <c r="BO62" i="21"/>
  <c r="CB62" i="21"/>
  <c r="BG62" i="21"/>
  <c r="CN61" i="21"/>
  <c r="BS61" i="21"/>
  <c r="CF61" i="21"/>
  <c r="BK61" i="21"/>
  <c r="BX61" i="21"/>
  <c r="BC61" i="21"/>
  <c r="CN59" i="21"/>
  <c r="BS59" i="21"/>
  <c r="CN57" i="21"/>
  <c r="BS57" i="21"/>
  <c r="CN55" i="21"/>
  <c r="BS55" i="21"/>
  <c r="CN52" i="21"/>
  <c r="BS52" i="21"/>
  <c r="CN50" i="21"/>
  <c r="BS50" i="21"/>
  <c r="CN45" i="21"/>
  <c r="BS45" i="21"/>
  <c r="CF45" i="21"/>
  <c r="BK45" i="21"/>
  <c r="BX45" i="21"/>
  <c r="BC45" i="21"/>
  <c r="CN42" i="21"/>
  <c r="BS42" i="21"/>
  <c r="CN37" i="21"/>
  <c r="BS37" i="21"/>
  <c r="CN33" i="21"/>
  <c r="BS33" i="21"/>
  <c r="CN28" i="21"/>
  <c r="BS28" i="21"/>
  <c r="CJ130" i="21"/>
  <c r="BO130" i="21"/>
  <c r="CB130" i="21"/>
  <c r="BG130" i="21"/>
  <c r="CN120" i="21"/>
  <c r="BS120" i="21"/>
  <c r="CF120" i="21"/>
  <c r="BK120" i="21"/>
  <c r="BX120" i="21"/>
  <c r="BC120" i="21"/>
  <c r="CJ109" i="21"/>
  <c r="BO109" i="21"/>
  <c r="CB109" i="21"/>
  <c r="BG109" i="21"/>
  <c r="CN108" i="21"/>
  <c r="BS108" i="21"/>
  <c r="CF108" i="21"/>
  <c r="BK108" i="21"/>
  <c r="BX108" i="21"/>
  <c r="BC108" i="21"/>
  <c r="CJ107" i="21"/>
  <c r="BO107" i="21"/>
  <c r="CB107" i="21"/>
  <c r="BG107" i="21"/>
  <c r="CN84" i="21"/>
  <c r="BS84" i="21"/>
  <c r="CF84" i="21"/>
  <c r="BK84" i="21"/>
  <c r="BX84" i="21"/>
  <c r="BC84" i="21"/>
  <c r="CJ81" i="21"/>
  <c r="BO81" i="21"/>
  <c r="CB81" i="21"/>
  <c r="BG81" i="21"/>
  <c r="CN77" i="21"/>
  <c r="BS77" i="21"/>
  <c r="CF77" i="21"/>
  <c r="BK77" i="21"/>
  <c r="BX77" i="21"/>
  <c r="BC77" i="21"/>
  <c r="CN53" i="21"/>
  <c r="BS53" i="21"/>
  <c r="CN47" i="21"/>
  <c r="BS47" i="21"/>
  <c r="CN43" i="21"/>
  <c r="BS43" i="21"/>
  <c r="CN40" i="21"/>
  <c r="BS40" i="21"/>
  <c r="CN34" i="21"/>
  <c r="BS34" i="21"/>
  <c r="CN31" i="21"/>
  <c r="CN27" i="21"/>
  <c r="BS27" i="21"/>
  <c r="CF27" i="21"/>
  <c r="BK27" i="21"/>
  <c r="BX27" i="21"/>
  <c r="BC27" i="21"/>
  <c r="CJ26" i="21"/>
  <c r="BO26" i="21"/>
  <c r="CB26" i="21"/>
  <c r="BG26" i="21"/>
  <c r="CN24" i="21"/>
  <c r="BS24" i="21"/>
  <c r="CF24" i="21"/>
  <c r="BK24" i="21"/>
  <c r="BX24" i="21"/>
  <c r="BC24" i="21"/>
  <c r="CJ23" i="21"/>
  <c r="BO23" i="21"/>
  <c r="CB23" i="21"/>
  <c r="BG23" i="21"/>
  <c r="CN22" i="21"/>
  <c r="BS22" i="21"/>
  <c r="CF22" i="21"/>
  <c r="BK22" i="21"/>
  <c r="BX22" i="21"/>
  <c r="BC22" i="21"/>
  <c r="CJ21" i="21"/>
  <c r="BO21" i="21"/>
  <c r="CB21" i="21"/>
  <c r="BG21" i="21"/>
  <c r="CN20" i="21"/>
  <c r="BS20" i="21"/>
  <c r="CF20" i="21"/>
  <c r="BK20" i="21"/>
  <c r="BX20" i="21"/>
  <c r="BC20" i="21"/>
  <c r="CJ19" i="21"/>
  <c r="BO19" i="21"/>
  <c r="CB19" i="21"/>
  <c r="BG19" i="21"/>
  <c r="CN16" i="21"/>
  <c r="BS16" i="21"/>
  <c r="CF16" i="21"/>
  <c r="BK16" i="21"/>
  <c r="BX16" i="21"/>
  <c r="BC16" i="21"/>
  <c r="CJ15" i="21"/>
  <c r="BO15" i="21"/>
  <c r="CB15" i="21"/>
  <c r="BG15" i="21"/>
  <c r="CN13" i="21"/>
  <c r="BS13" i="21"/>
  <c r="CF13" i="21"/>
  <c r="BK13" i="21"/>
  <c r="BX13" i="21"/>
  <c r="BC13" i="21"/>
  <c r="CJ10" i="21"/>
  <c r="BO10" i="21"/>
  <c r="CB10" i="21"/>
  <c r="BG10" i="21"/>
  <c r="CN9" i="21"/>
  <c r="BS9" i="21"/>
  <c r="CF9" i="21"/>
  <c r="BK9" i="21"/>
  <c r="BX9" i="21"/>
  <c r="BC9" i="21"/>
  <c r="BO8" i="21"/>
  <c r="CJ8" i="21"/>
  <c r="BG8" i="21"/>
  <c r="CB8" i="21"/>
  <c r="BS5" i="21"/>
  <c r="CN5" i="21"/>
  <c r="BK5" i="21"/>
  <c r="CF5" i="21"/>
  <c r="BC5" i="21"/>
  <c r="BX5" i="21"/>
  <c r="CJ25" i="21"/>
  <c r="BO25" i="21"/>
  <c r="CB25" i="21"/>
  <c r="BG25" i="21"/>
  <c r="CN18" i="21"/>
  <c r="BS18" i="21"/>
  <c r="CF18" i="21"/>
  <c r="BK18" i="21"/>
  <c r="BX18" i="21"/>
  <c r="BC18" i="21"/>
  <c r="CJ14" i="21"/>
  <c r="BO14" i="21"/>
  <c r="CB14" i="21"/>
  <c r="BG14" i="21"/>
  <c r="CN12" i="21"/>
  <c r="BS12" i="21"/>
  <c r="CF12" i="21"/>
  <c r="BK12" i="21"/>
  <c r="BX12" i="21"/>
  <c r="BC12" i="21"/>
  <c r="CJ11" i="21"/>
  <c r="BO11" i="21"/>
  <c r="CB11" i="21"/>
  <c r="BG11" i="21"/>
  <c r="CN7" i="21"/>
  <c r="BS7" i="21"/>
  <c r="CF7" i="21"/>
  <c r="BK7" i="21"/>
  <c r="BX7" i="21"/>
  <c r="BC7" i="21"/>
  <c r="CJ6" i="21"/>
  <c r="BO6" i="21"/>
  <c r="CB6" i="21"/>
  <c r="BG6" i="21"/>
  <c r="BS142" i="21"/>
  <c r="CA143" i="21"/>
  <c r="BF143" i="21"/>
  <c r="CM142" i="21"/>
  <c r="BR142" i="21"/>
  <c r="CE142" i="21"/>
  <c r="BJ142" i="21"/>
  <c r="BW142" i="21"/>
  <c r="BB142" i="21"/>
  <c r="CI141" i="21"/>
  <c r="BN141" i="21"/>
  <c r="CA141" i="21"/>
  <c r="BF141" i="21"/>
  <c r="CM140" i="21"/>
  <c r="BR140" i="21"/>
  <c r="CE140" i="21"/>
  <c r="BJ140" i="21"/>
  <c r="BW140" i="21"/>
  <c r="BB140" i="21"/>
  <c r="CI139" i="21"/>
  <c r="BN139" i="21"/>
  <c r="CA139" i="21"/>
  <c r="BF139" i="21"/>
  <c r="CM138" i="21"/>
  <c r="BR138" i="21"/>
  <c r="CE138" i="21"/>
  <c r="BJ138" i="21"/>
  <c r="BW138" i="21"/>
  <c r="BB138" i="21"/>
  <c r="CI137" i="21"/>
  <c r="BN137" i="21"/>
  <c r="CA137" i="21"/>
  <c r="BF137" i="21"/>
  <c r="CM136" i="21"/>
  <c r="BR136" i="21"/>
  <c r="CE136" i="21"/>
  <c r="BJ136" i="21"/>
  <c r="BW136" i="21"/>
  <c r="BB136" i="21"/>
  <c r="CI135" i="21"/>
  <c r="BN135" i="21"/>
  <c r="CA135" i="21"/>
  <c r="BF135" i="21"/>
  <c r="CM133" i="21"/>
  <c r="BR133" i="21"/>
  <c r="CE133" i="21"/>
  <c r="BJ133" i="21"/>
  <c r="BW133" i="21"/>
  <c r="BB133" i="21"/>
  <c r="CI134" i="21"/>
  <c r="BN134" i="21"/>
  <c r="CA134" i="21"/>
  <c r="BF134" i="21"/>
  <c r="CM132" i="21"/>
  <c r="BR132" i="21"/>
  <c r="CE132" i="21"/>
  <c r="BJ132" i="21"/>
  <c r="BW132" i="21"/>
  <c r="BB132" i="21"/>
  <c r="CI131" i="21"/>
  <c r="BN131" i="21"/>
  <c r="CA131" i="21"/>
  <c r="BF131" i="21"/>
  <c r="CM129" i="21"/>
  <c r="BR129" i="21"/>
  <c r="CE129" i="21"/>
  <c r="BJ129" i="21"/>
  <c r="BW129" i="21"/>
  <c r="BB129" i="21"/>
  <c r="CI125" i="21"/>
  <c r="BN125" i="21"/>
  <c r="CA125" i="21"/>
  <c r="BF125" i="21"/>
  <c r="CM128" i="21"/>
  <c r="BR128" i="21"/>
  <c r="CE128" i="21"/>
  <c r="BJ128" i="21"/>
  <c r="BW128" i="21"/>
  <c r="BB128" i="21"/>
  <c r="CI127" i="21"/>
  <c r="BN127" i="21"/>
  <c r="CA127" i="21"/>
  <c r="BF127" i="21"/>
  <c r="CM126" i="21"/>
  <c r="BR126" i="21"/>
  <c r="CE126" i="21"/>
  <c r="BJ126" i="21"/>
  <c r="BW126" i="21"/>
  <c r="BB126" i="21"/>
  <c r="CI124" i="21"/>
  <c r="BN124" i="21"/>
  <c r="CA124" i="21"/>
  <c r="BF124" i="21"/>
  <c r="CM123" i="21"/>
  <c r="BR123" i="21"/>
  <c r="CE123" i="21"/>
  <c r="BJ123" i="21"/>
  <c r="BW123" i="21"/>
  <c r="BB123" i="21"/>
  <c r="CI122" i="21"/>
  <c r="BN122" i="21"/>
  <c r="CA122" i="21"/>
  <c r="BF122" i="21"/>
  <c r="CM121" i="21"/>
  <c r="BR121" i="21"/>
  <c r="CE121" i="21"/>
  <c r="BJ121" i="21"/>
  <c r="BW121" i="21"/>
  <c r="BB121" i="21"/>
  <c r="CI119" i="21"/>
  <c r="BN119" i="21"/>
  <c r="CA119" i="21"/>
  <c r="BF119" i="21"/>
  <c r="CM118" i="21"/>
  <c r="BR118" i="21"/>
  <c r="CE118" i="21"/>
  <c r="BJ118" i="21"/>
  <c r="BW118" i="21"/>
  <c r="BB118" i="21"/>
  <c r="CI117" i="21"/>
  <c r="BN117" i="21"/>
  <c r="CA117" i="21"/>
  <c r="BF117" i="21"/>
  <c r="CM116" i="21"/>
  <c r="BR116" i="21"/>
  <c r="CE116" i="21"/>
  <c r="BJ116" i="21"/>
  <c r="BW116" i="21"/>
  <c r="BB116" i="21"/>
  <c r="CI115" i="21"/>
  <c r="BN115" i="21"/>
  <c r="CA115" i="21"/>
  <c r="BF115" i="21"/>
  <c r="CM114" i="21"/>
  <c r="BR114" i="21"/>
  <c r="CE114" i="21"/>
  <c r="BJ114" i="21"/>
  <c r="BW114" i="21"/>
  <c r="BB114" i="21"/>
  <c r="CI113" i="21"/>
  <c r="BN113" i="21"/>
  <c r="CA113" i="21"/>
  <c r="BF113" i="21"/>
  <c r="CM112" i="21"/>
  <c r="BR112" i="21"/>
  <c r="CE112" i="21"/>
  <c r="BJ112" i="21"/>
  <c r="BW112" i="21"/>
  <c r="BB112" i="21"/>
  <c r="CI111" i="21"/>
  <c r="BN111" i="21"/>
  <c r="CA111" i="21"/>
  <c r="BF111" i="21"/>
  <c r="CM110" i="21"/>
  <c r="BR110" i="21"/>
  <c r="CE110" i="21"/>
  <c r="BJ110" i="21"/>
  <c r="BW110" i="21"/>
  <c r="BB110" i="21"/>
  <c r="CI106" i="21"/>
  <c r="BN106" i="21"/>
  <c r="CA106" i="21"/>
  <c r="BF106" i="21"/>
  <c r="CM105" i="21"/>
  <c r="BR105" i="21"/>
  <c r="CE105" i="21"/>
  <c r="BJ105" i="21"/>
  <c r="BW105" i="21"/>
  <c r="BB105" i="21"/>
  <c r="CI104" i="21"/>
  <c r="BN104" i="21"/>
  <c r="CA104" i="21"/>
  <c r="BF104" i="21"/>
  <c r="CM103" i="21"/>
  <c r="BR103" i="21"/>
  <c r="CE103" i="21"/>
  <c r="BJ103" i="21"/>
  <c r="BW103" i="21"/>
  <c r="BB103" i="21"/>
  <c r="CI102" i="21"/>
  <c r="BN102" i="21"/>
  <c r="CA102" i="21"/>
  <c r="BF102" i="21"/>
  <c r="CM101" i="21"/>
  <c r="BR101" i="21"/>
  <c r="CE101" i="21"/>
  <c r="BJ101" i="21"/>
  <c r="BW101" i="21"/>
  <c r="BB101" i="21"/>
  <c r="CI100" i="21"/>
  <c r="BN100" i="21"/>
  <c r="CA100" i="21"/>
  <c r="BF100" i="21"/>
  <c r="CM99" i="21"/>
  <c r="BR99" i="21"/>
  <c r="CE99" i="21"/>
  <c r="BJ99" i="21"/>
  <c r="BW99" i="21"/>
  <c r="BB99" i="21"/>
  <c r="CI98" i="21"/>
  <c r="BN98" i="21"/>
  <c r="CA98" i="21"/>
  <c r="BF98" i="21"/>
  <c r="CM97" i="21"/>
  <c r="BR97" i="21"/>
  <c r="CE97" i="21"/>
  <c r="BJ97" i="21"/>
  <c r="BW97" i="21"/>
  <c r="BB97" i="21"/>
  <c r="CI96" i="21"/>
  <c r="BN96" i="21"/>
  <c r="CA96" i="21"/>
  <c r="BF96" i="21"/>
  <c r="CM95" i="21"/>
  <c r="BR95" i="21"/>
  <c r="CE95" i="21"/>
  <c r="BJ95" i="21"/>
  <c r="BW95" i="21"/>
  <c r="BB95" i="21"/>
  <c r="CI94" i="21"/>
  <c r="BN94" i="21"/>
  <c r="CA94" i="21"/>
  <c r="BF94" i="21"/>
  <c r="CM93" i="21"/>
  <c r="BR93" i="21"/>
  <c r="CE93" i="21"/>
  <c r="BJ93" i="21"/>
  <c r="BW93" i="21"/>
  <c r="BB93" i="21"/>
  <c r="CI92" i="21"/>
  <c r="BN92" i="21"/>
  <c r="CA92" i="21"/>
  <c r="BF92" i="21"/>
  <c r="CM91" i="21"/>
  <c r="BR91" i="21"/>
  <c r="CE91" i="21"/>
  <c r="BJ91" i="21"/>
  <c r="BW91" i="21"/>
  <c r="BB91" i="21"/>
  <c r="CI90" i="21"/>
  <c r="BN90" i="21"/>
  <c r="CA90" i="21"/>
  <c r="BF90" i="21"/>
  <c r="CM89" i="21"/>
  <c r="BR89" i="21"/>
  <c r="CE89" i="21"/>
  <c r="BJ89" i="21"/>
  <c r="BW89" i="21"/>
  <c r="BB89" i="21"/>
  <c r="CI88" i="21"/>
  <c r="BN88" i="21"/>
  <c r="CA88" i="21"/>
  <c r="BF88" i="21"/>
  <c r="CM87" i="21"/>
  <c r="BR87" i="21"/>
  <c r="CE87" i="21"/>
  <c r="BJ87" i="21"/>
  <c r="BW87" i="21"/>
  <c r="BB87" i="21"/>
  <c r="CI86" i="21"/>
  <c r="BN86" i="21"/>
  <c r="CA86" i="21"/>
  <c r="BF86" i="21"/>
  <c r="CM85" i="21"/>
  <c r="BR85" i="21"/>
  <c r="CE85" i="21"/>
  <c r="BJ85" i="21"/>
  <c r="BW85" i="21"/>
  <c r="BB85" i="21"/>
  <c r="CI83" i="21"/>
  <c r="BN83" i="21"/>
  <c r="CA83" i="21"/>
  <c r="BF83" i="21"/>
  <c r="CM82" i="21"/>
  <c r="BR82" i="21"/>
  <c r="CE82" i="21"/>
  <c r="BJ82" i="21"/>
  <c r="BW82" i="21"/>
  <c r="BB82" i="21"/>
  <c r="CI80" i="21"/>
  <c r="BN80" i="21"/>
  <c r="CA80" i="21"/>
  <c r="BF80" i="21"/>
  <c r="CM79" i="21"/>
  <c r="BR79" i="21"/>
  <c r="CE79" i="21"/>
  <c r="BJ79" i="21"/>
  <c r="BW79" i="21"/>
  <c r="BB79" i="21"/>
  <c r="CI78" i="21"/>
  <c r="BN78" i="21"/>
  <c r="CA78" i="21"/>
  <c r="BF78" i="21"/>
  <c r="CM76" i="21"/>
  <c r="BR76" i="21"/>
  <c r="CE76" i="21"/>
  <c r="BJ76" i="21"/>
  <c r="BW76" i="21"/>
  <c r="BB76" i="21"/>
  <c r="CI75" i="21"/>
  <c r="BN75" i="21"/>
  <c r="CA75" i="21"/>
  <c r="BF75" i="21"/>
  <c r="CM74" i="21"/>
  <c r="BR74" i="21"/>
  <c r="CE74" i="21"/>
  <c r="BJ74" i="21"/>
  <c r="BW74" i="21"/>
  <c r="BB74" i="21"/>
  <c r="CI64" i="21"/>
  <c r="BN64" i="21"/>
  <c r="CA64" i="21"/>
  <c r="BF64" i="21"/>
  <c r="CM63" i="21"/>
  <c r="BR63" i="21"/>
  <c r="CE63" i="21"/>
  <c r="BJ63" i="21"/>
  <c r="BW63" i="21"/>
  <c r="BB63" i="21"/>
  <c r="CI62" i="21"/>
  <c r="BN62" i="21"/>
  <c r="CA62" i="21"/>
  <c r="BF62" i="21"/>
  <c r="CM61" i="21"/>
  <c r="BR61" i="21"/>
  <c r="CE61" i="21"/>
  <c r="BJ61" i="21"/>
  <c r="BW61" i="21"/>
  <c r="BB61" i="21"/>
  <c r="CM45" i="21"/>
  <c r="BR45" i="21"/>
  <c r="CE45" i="21"/>
  <c r="BJ45" i="21"/>
  <c r="BW45" i="21"/>
  <c r="BB45" i="21"/>
  <c r="CI130" i="21"/>
  <c r="BN130" i="21"/>
  <c r="CA130" i="21"/>
  <c r="BF130" i="21"/>
  <c r="CM120" i="21"/>
  <c r="BR120" i="21"/>
  <c r="CE120" i="21"/>
  <c r="BJ120" i="21"/>
  <c r="BW120" i="21"/>
  <c r="BB120" i="21"/>
  <c r="CI109" i="21"/>
  <c r="BN109" i="21"/>
  <c r="CA109" i="21"/>
  <c r="BF109" i="21"/>
  <c r="CM108" i="21"/>
  <c r="BR108" i="21"/>
  <c r="CE108" i="21"/>
  <c r="BJ108" i="21"/>
  <c r="BW108" i="21"/>
  <c r="BB108" i="21"/>
  <c r="CI107" i="21"/>
  <c r="BN107" i="21"/>
  <c r="CA107" i="21"/>
  <c r="BF107" i="21"/>
  <c r="CM84" i="21"/>
  <c r="BR84" i="21"/>
  <c r="CE84" i="21"/>
  <c r="BJ84" i="21"/>
  <c r="BW84" i="21"/>
  <c r="BB84" i="21"/>
  <c r="CI81" i="21"/>
  <c r="BN81" i="21"/>
  <c r="CA81" i="21"/>
  <c r="BF81" i="21"/>
  <c r="CM77" i="21"/>
  <c r="BR77" i="21"/>
  <c r="CE77" i="21"/>
  <c r="BJ77" i="21"/>
  <c r="BW77" i="21"/>
  <c r="BB77" i="21"/>
  <c r="CM27" i="21"/>
  <c r="BR27" i="21"/>
  <c r="CE27" i="21"/>
  <c r="BJ27" i="21"/>
  <c r="BW27" i="21"/>
  <c r="BB27" i="21"/>
  <c r="CI26" i="21"/>
  <c r="BN26" i="21"/>
  <c r="CA26" i="21"/>
  <c r="BF26" i="21"/>
  <c r="CM24" i="21"/>
  <c r="BR24" i="21"/>
  <c r="CE24" i="21"/>
  <c r="BJ24" i="21"/>
  <c r="BW24" i="21"/>
  <c r="BB24" i="21"/>
  <c r="CI23" i="21"/>
  <c r="BN23" i="21"/>
  <c r="CA23" i="21"/>
  <c r="BF23" i="21"/>
  <c r="CM22" i="21"/>
  <c r="BR22" i="21"/>
  <c r="CE22" i="21"/>
  <c r="BJ22" i="21"/>
  <c r="BW22" i="21"/>
  <c r="BB22" i="21"/>
  <c r="CI21" i="21"/>
  <c r="BN21" i="21"/>
  <c r="CA21" i="21"/>
  <c r="BF21" i="21"/>
  <c r="CM20" i="21"/>
  <c r="BR20" i="21"/>
  <c r="CE20" i="21"/>
  <c r="BJ20" i="21"/>
  <c r="BW20" i="21"/>
  <c r="BB20" i="21"/>
  <c r="CI19" i="21"/>
  <c r="BN19" i="21"/>
  <c r="CA19" i="21"/>
  <c r="BF19" i="21"/>
  <c r="CM16" i="21"/>
  <c r="BR16" i="21"/>
  <c r="CE16" i="21"/>
  <c r="BJ16" i="21"/>
  <c r="BW16" i="21"/>
  <c r="BB16" i="21"/>
  <c r="CI15" i="21"/>
  <c r="BN15" i="21"/>
  <c r="CA15" i="21"/>
  <c r="BF15" i="21"/>
  <c r="CM13" i="21"/>
  <c r="BR13" i="21"/>
  <c r="CE13" i="21"/>
  <c r="BJ13" i="21"/>
  <c r="BW13" i="21"/>
  <c r="BB13" i="21"/>
  <c r="CI10" i="21"/>
  <c r="BN10" i="21"/>
  <c r="CA10" i="21"/>
  <c r="BF10" i="21"/>
  <c r="CM9" i="21"/>
  <c r="BR9" i="21"/>
  <c r="CE9" i="21"/>
  <c r="BJ9" i="21"/>
  <c r="BW9" i="21"/>
  <c r="BB9" i="21"/>
  <c r="BN8" i="21"/>
  <c r="CI8" i="21"/>
  <c r="BF8" i="21"/>
  <c r="CA8" i="21"/>
  <c r="BR5" i="21"/>
  <c r="CM5" i="21"/>
  <c r="BJ5" i="21"/>
  <c r="CE5" i="21"/>
  <c r="BB5" i="21"/>
  <c r="BW5" i="21"/>
  <c r="CI25" i="21"/>
  <c r="BN25" i="21"/>
  <c r="CA25" i="21"/>
  <c r="BF25" i="21"/>
  <c r="CM18" i="21"/>
  <c r="BR18" i="21"/>
  <c r="CE18" i="21"/>
  <c r="BJ18" i="21"/>
  <c r="BW18" i="21"/>
  <c r="BB18" i="21"/>
  <c r="CI14" i="21"/>
  <c r="BN14" i="21"/>
  <c r="CA14" i="21"/>
  <c r="BF14" i="21"/>
  <c r="CM12" i="21"/>
  <c r="BR12" i="21"/>
  <c r="CE12" i="21"/>
  <c r="BJ12" i="21"/>
  <c r="BW12" i="21"/>
  <c r="BB12" i="21"/>
  <c r="CI11" i="21"/>
  <c r="BN11" i="21"/>
  <c r="CA11" i="21"/>
  <c r="BF11" i="21"/>
  <c r="CM7" i="21"/>
  <c r="BR7" i="21"/>
  <c r="CE7" i="21"/>
  <c r="BJ7" i="21"/>
  <c r="BW7" i="21"/>
  <c r="BB7" i="21"/>
  <c r="CI6" i="21"/>
  <c r="BN6" i="21"/>
  <c r="CA6" i="21"/>
  <c r="BF6" i="21"/>
  <c r="CH88" i="21"/>
  <c r="BM88" i="21"/>
  <c r="BZ88" i="21"/>
  <c r="BE88" i="21"/>
  <c r="CL87" i="21"/>
  <c r="BQ87" i="21"/>
  <c r="CD87" i="21"/>
  <c r="BI87" i="21"/>
  <c r="BV87" i="21"/>
  <c r="BA87" i="21"/>
  <c r="CH86" i="21"/>
  <c r="BM86" i="21"/>
  <c r="BZ86" i="21"/>
  <c r="BE86" i="21"/>
  <c r="CL85" i="21"/>
  <c r="BQ85" i="21"/>
  <c r="CD85" i="21"/>
  <c r="BI85" i="21"/>
  <c r="BV85" i="21"/>
  <c r="BA85" i="21"/>
  <c r="CH83" i="21"/>
  <c r="BM83" i="21"/>
  <c r="BZ83" i="21"/>
  <c r="BE83" i="21"/>
  <c r="CL82" i="21"/>
  <c r="BQ82" i="21"/>
  <c r="CD82" i="21"/>
  <c r="BI82" i="21"/>
  <c r="BV82" i="21"/>
  <c r="BA82" i="21"/>
  <c r="CH80" i="21"/>
  <c r="BM80" i="21"/>
  <c r="BZ80" i="21"/>
  <c r="BE80" i="21"/>
  <c r="CL79" i="21"/>
  <c r="BQ79" i="21"/>
  <c r="CD79" i="21"/>
  <c r="BI79" i="21"/>
  <c r="BV79" i="21"/>
  <c r="BA79" i="21"/>
  <c r="CH78" i="21"/>
  <c r="BM78" i="21"/>
  <c r="BZ78" i="21"/>
  <c r="BE78" i="21"/>
  <c r="CL76" i="21"/>
  <c r="BQ76" i="21"/>
  <c r="CD76" i="21"/>
  <c r="BI76" i="21"/>
  <c r="BV76" i="21"/>
  <c r="BA76" i="21"/>
  <c r="CH75" i="21"/>
  <c r="BM75" i="21"/>
  <c r="BZ75" i="21"/>
  <c r="BE75" i="21"/>
  <c r="CL74" i="21"/>
  <c r="BQ74" i="21"/>
  <c r="CD74" i="21"/>
  <c r="BI74" i="21"/>
  <c r="BV74" i="21"/>
  <c r="BA74" i="21"/>
  <c r="CH64" i="21"/>
  <c r="BM64" i="21"/>
  <c r="BZ64" i="21"/>
  <c r="BE64" i="21"/>
  <c r="CL63" i="21"/>
  <c r="BQ63" i="21"/>
  <c r="CD63" i="21"/>
  <c r="BI63" i="21"/>
  <c r="BV63" i="21"/>
  <c r="BA63" i="21"/>
  <c r="CH62" i="21"/>
  <c r="BM62" i="21"/>
  <c r="BZ62" i="21"/>
  <c r="BE62" i="21"/>
  <c r="CL61" i="21"/>
  <c r="BQ61" i="21"/>
  <c r="CD61" i="21"/>
  <c r="BI61" i="21"/>
  <c r="BV61" i="21"/>
  <c r="BA61" i="21"/>
  <c r="CL45" i="21"/>
  <c r="BQ45" i="21"/>
  <c r="CD45" i="21"/>
  <c r="BI45" i="21"/>
  <c r="BV45" i="21"/>
  <c r="BA45" i="21"/>
  <c r="CH130" i="21"/>
  <c r="BM130" i="21"/>
  <c r="BZ130" i="21"/>
  <c r="BE130" i="21"/>
  <c r="CL120" i="21"/>
  <c r="BQ120" i="21"/>
  <c r="CD120" i="21"/>
  <c r="BI120" i="21"/>
  <c r="BV120" i="21"/>
  <c r="BA120" i="21"/>
  <c r="CH109" i="21"/>
  <c r="BM109" i="21"/>
  <c r="BZ109" i="21"/>
  <c r="BE109" i="21"/>
  <c r="CL108" i="21"/>
  <c r="BQ108" i="21"/>
  <c r="CD108" i="21"/>
  <c r="BI108" i="21"/>
  <c r="BV108" i="21"/>
  <c r="BA108" i="21"/>
  <c r="CH107" i="21"/>
  <c r="BM107" i="21"/>
  <c r="BZ107" i="21"/>
  <c r="BE107" i="21"/>
  <c r="CL84" i="21"/>
  <c r="BQ84" i="21"/>
  <c r="CD84" i="21"/>
  <c r="BI84" i="21"/>
  <c r="BV84" i="21"/>
  <c r="BA84" i="21"/>
  <c r="CH81" i="21"/>
  <c r="BM81" i="21"/>
  <c r="BZ81" i="21"/>
  <c r="BE81" i="21"/>
  <c r="CL77" i="21"/>
  <c r="BQ77" i="21"/>
  <c r="CD77" i="21"/>
  <c r="BI77" i="21"/>
  <c r="BV77" i="21"/>
  <c r="BA77" i="21"/>
  <c r="CL27" i="21"/>
  <c r="BQ27" i="21"/>
  <c r="CD27" i="21"/>
  <c r="BI27" i="21"/>
  <c r="BV27" i="21"/>
  <c r="BA27" i="21"/>
  <c r="CH26" i="21"/>
  <c r="BM26" i="21"/>
  <c r="BZ26" i="21"/>
  <c r="BE26" i="21"/>
  <c r="CL24" i="21"/>
  <c r="BQ24" i="21"/>
  <c r="CD24" i="21"/>
  <c r="BI24" i="21"/>
  <c r="BV24" i="21"/>
  <c r="BA24" i="21"/>
  <c r="CH23" i="21"/>
  <c r="BM23" i="21"/>
  <c r="BZ23" i="21"/>
  <c r="BE23" i="21"/>
  <c r="CL22" i="21"/>
  <c r="BQ22" i="21"/>
  <c r="CD22" i="21"/>
  <c r="BI22" i="21"/>
  <c r="BV22" i="21"/>
  <c r="BA22" i="21"/>
  <c r="CH21" i="21"/>
  <c r="BM21" i="21"/>
  <c r="BZ21" i="21"/>
  <c r="BE21" i="21"/>
  <c r="CL20" i="21"/>
  <c r="BQ20" i="21"/>
  <c r="CD20" i="21"/>
  <c r="BI20" i="21"/>
  <c r="BV20" i="21"/>
  <c r="BA20" i="21"/>
  <c r="CH19" i="21"/>
  <c r="BM19" i="21"/>
  <c r="BZ19" i="21"/>
  <c r="BE19" i="21"/>
  <c r="CL16" i="21"/>
  <c r="BQ16" i="21"/>
  <c r="CD16" i="21"/>
  <c r="BI16" i="21"/>
  <c r="BV16" i="21"/>
  <c r="BA16" i="21"/>
  <c r="CH15" i="21"/>
  <c r="BM15" i="21"/>
  <c r="BZ15" i="21"/>
  <c r="BE15" i="21"/>
  <c r="CL13" i="21"/>
  <c r="BQ13" i="21"/>
  <c r="CD13" i="21"/>
  <c r="BI13" i="21"/>
  <c r="BV13" i="21"/>
  <c r="BA13" i="21"/>
  <c r="CH10" i="21"/>
  <c r="BM10" i="21"/>
  <c r="BZ10" i="21"/>
  <c r="BE10" i="21"/>
  <c r="CL9" i="21"/>
  <c r="BQ9" i="21"/>
  <c r="CD9" i="21"/>
  <c r="BI9" i="21"/>
  <c r="BV9" i="21"/>
  <c r="BA9" i="21"/>
  <c r="BM8" i="21"/>
  <c r="CH8" i="21"/>
  <c r="BE8" i="21"/>
  <c r="BZ8" i="21"/>
  <c r="BQ5" i="21"/>
  <c r="CL5" i="21"/>
  <c r="BI5" i="21"/>
  <c r="CD5" i="21"/>
  <c r="BA5" i="21"/>
  <c r="BV5" i="21"/>
  <c r="CH25" i="21"/>
  <c r="BM25" i="21"/>
  <c r="BZ25" i="21"/>
  <c r="BE25" i="21"/>
  <c r="CL18" i="21"/>
  <c r="BQ18" i="21"/>
  <c r="CD18" i="21"/>
  <c r="BI18" i="21"/>
  <c r="BV18" i="21"/>
  <c r="BA18" i="21"/>
  <c r="CH14" i="21"/>
  <c r="BM14" i="21"/>
  <c r="BZ14" i="21"/>
  <c r="BE14" i="21"/>
  <c r="CL12" i="21"/>
  <c r="BQ12" i="21"/>
  <c r="CD12" i="21"/>
  <c r="BI12" i="21"/>
  <c r="BV12" i="21"/>
  <c r="BA12" i="21"/>
  <c r="CH11" i="21"/>
  <c r="BM11" i="21"/>
  <c r="BZ11" i="21"/>
  <c r="BE11" i="21"/>
  <c r="CL7" i="21"/>
  <c r="BQ7" i="21"/>
  <c r="CD7" i="21"/>
  <c r="BI7" i="21"/>
  <c r="BV7" i="21"/>
  <c r="CH6" i="21"/>
  <c r="BM6" i="21"/>
  <c r="BZ6" i="21"/>
  <c r="BE6" i="21"/>
  <c r="CO143" i="21"/>
  <c r="BT143" i="21"/>
  <c r="CG143" i="21"/>
  <c r="BL143" i="21"/>
  <c r="BY143" i="21"/>
  <c r="BD143" i="21"/>
  <c r="CK142" i="21"/>
  <c r="BP142" i="21"/>
  <c r="CC142" i="21"/>
  <c r="BH142" i="21"/>
  <c r="CO141" i="21"/>
  <c r="BT141" i="21"/>
  <c r="CG141" i="21"/>
  <c r="BL141" i="21"/>
  <c r="BY141" i="21"/>
  <c r="BD141" i="21"/>
  <c r="CK140" i="21"/>
  <c r="BP140" i="21"/>
  <c r="CC140" i="21"/>
  <c r="BH140" i="21"/>
  <c r="CO139" i="21"/>
  <c r="BT139" i="21"/>
  <c r="CG139" i="21"/>
  <c r="BL139" i="21"/>
  <c r="BY139" i="21"/>
  <c r="BD139" i="21"/>
  <c r="CK138" i="21"/>
  <c r="BP138" i="21"/>
  <c r="CC138" i="21"/>
  <c r="BH138" i="21"/>
  <c r="CO137" i="21"/>
  <c r="BT137" i="21"/>
  <c r="CG137" i="21"/>
  <c r="BL137" i="21"/>
  <c r="BY137" i="21"/>
  <c r="BD137" i="21"/>
  <c r="CK136" i="21"/>
  <c r="BP136" i="21"/>
  <c r="CC136" i="21"/>
  <c r="BH136" i="21"/>
  <c r="CO135" i="21"/>
  <c r="BT135" i="21"/>
  <c r="CG135" i="21"/>
  <c r="BL135" i="21"/>
  <c r="BY135" i="21"/>
  <c r="BD135" i="21"/>
  <c r="CK133" i="21"/>
  <c r="BP133" i="21"/>
  <c r="CC133" i="21"/>
  <c r="BH133" i="21"/>
  <c r="CO134" i="21"/>
  <c r="BT134" i="21"/>
  <c r="CG134" i="21"/>
  <c r="BL134" i="21"/>
  <c r="BY134" i="21"/>
  <c r="BD134" i="21"/>
  <c r="CK132" i="21"/>
  <c r="BP132" i="21"/>
  <c r="CC132" i="21"/>
  <c r="BH132" i="21"/>
  <c r="CO131" i="21"/>
  <c r="BT131" i="21"/>
  <c r="CG131" i="21"/>
  <c r="BL131" i="21"/>
  <c r="BY131" i="21"/>
  <c r="BD131" i="21"/>
  <c r="CK129" i="21"/>
  <c r="BP129" i="21"/>
  <c r="CC129" i="21"/>
  <c r="BH129" i="21"/>
  <c r="CO125" i="21"/>
  <c r="BT125" i="21"/>
  <c r="CG125" i="21"/>
  <c r="BL125" i="21"/>
  <c r="BY125" i="21"/>
  <c r="BD125" i="21"/>
  <c r="CK128" i="21"/>
  <c r="BP128" i="21"/>
  <c r="CC128" i="21"/>
  <c r="BH128" i="21"/>
  <c r="CO127" i="21"/>
  <c r="BT127" i="21"/>
  <c r="CG127" i="21"/>
  <c r="BL127" i="21"/>
  <c r="BY127" i="21"/>
  <c r="BD127" i="21"/>
  <c r="CK126" i="21"/>
  <c r="BP126" i="21"/>
  <c r="CC126" i="21"/>
  <c r="BH126" i="21"/>
  <c r="CO124" i="21"/>
  <c r="BT124" i="21"/>
  <c r="CG124" i="21"/>
  <c r="BL124" i="21"/>
  <c r="BY124" i="21"/>
  <c r="BD124" i="21"/>
  <c r="CK123" i="21"/>
  <c r="BP123" i="21"/>
  <c r="CC123" i="21"/>
  <c r="BH123" i="21"/>
  <c r="CO122" i="21"/>
  <c r="BT122" i="21"/>
  <c r="CG122" i="21"/>
  <c r="BL122" i="21"/>
  <c r="BY122" i="21"/>
  <c r="BD122" i="21"/>
  <c r="CK121" i="21"/>
  <c r="BP121" i="21"/>
  <c r="CC121" i="21"/>
  <c r="BH121" i="21"/>
  <c r="CO119" i="21"/>
  <c r="BT119" i="21"/>
  <c r="CG119" i="21"/>
  <c r="BL119" i="21"/>
  <c r="BY119" i="21"/>
  <c r="BD119" i="21"/>
  <c r="CK118" i="21"/>
  <c r="BP118" i="21"/>
  <c r="CC118" i="21"/>
  <c r="BH118" i="21"/>
  <c r="CO117" i="21"/>
  <c r="BT117" i="21"/>
  <c r="CG117" i="21"/>
  <c r="BL117" i="21"/>
  <c r="BY117" i="21"/>
  <c r="BD117" i="21"/>
  <c r="CK116" i="21"/>
  <c r="BP116" i="21"/>
  <c r="CC116" i="21"/>
  <c r="BH116" i="21"/>
  <c r="CO115" i="21"/>
  <c r="BT115" i="21"/>
  <c r="CG115" i="21"/>
  <c r="BL115" i="21"/>
  <c r="BY115" i="21"/>
  <c r="BD115" i="21"/>
  <c r="CK114" i="21"/>
  <c r="BP114" i="21"/>
  <c r="CC114" i="21"/>
  <c r="BH114" i="21"/>
  <c r="CO113" i="21"/>
  <c r="BT113" i="21"/>
  <c r="CG113" i="21"/>
  <c r="BL113" i="21"/>
  <c r="BY113" i="21"/>
  <c r="BD113" i="21"/>
  <c r="CK112" i="21"/>
  <c r="BP112" i="21"/>
  <c r="CC112" i="21"/>
  <c r="BH112" i="21"/>
  <c r="CO111" i="21"/>
  <c r="BT111" i="21"/>
  <c r="CG111" i="21"/>
  <c r="BL111" i="21"/>
  <c r="BY111" i="21"/>
  <c r="BD111" i="21"/>
  <c r="CK110" i="21"/>
  <c r="BP110" i="21"/>
  <c r="CC110" i="21"/>
  <c r="BH110" i="21"/>
  <c r="CO106" i="21"/>
  <c r="BT106" i="21"/>
  <c r="CG106" i="21"/>
  <c r="BL106" i="21"/>
  <c r="BY106" i="21"/>
  <c r="BD106" i="21"/>
  <c r="CK105" i="21"/>
  <c r="BP105" i="21"/>
  <c r="CC105" i="21"/>
  <c r="BH105" i="21"/>
  <c r="CO104" i="21"/>
  <c r="BT104" i="21"/>
  <c r="CG104" i="21"/>
  <c r="BL104" i="21"/>
  <c r="BY104" i="21"/>
  <c r="BD104" i="21"/>
  <c r="CK103" i="21"/>
  <c r="BP103" i="21"/>
  <c r="CC103" i="21"/>
  <c r="BH103" i="21"/>
  <c r="CO102" i="21"/>
  <c r="BT102" i="21"/>
  <c r="CG102" i="21"/>
  <c r="BL102" i="21"/>
  <c r="BY102" i="21"/>
  <c r="BD102" i="21"/>
  <c r="CK101" i="21"/>
  <c r="BP101" i="21"/>
  <c r="CC101" i="21"/>
  <c r="BH101" i="21"/>
  <c r="CO100" i="21"/>
  <c r="BT100" i="21"/>
  <c r="CG100" i="21"/>
  <c r="BL100" i="21"/>
  <c r="BY100" i="21"/>
  <c r="BD100" i="21"/>
  <c r="CK99" i="21"/>
  <c r="BP99" i="21"/>
  <c r="CC99" i="21"/>
  <c r="BH99" i="21"/>
  <c r="CO98" i="21"/>
  <c r="BT98" i="21"/>
  <c r="CG98" i="21"/>
  <c r="BL98" i="21"/>
  <c r="BY98" i="21"/>
  <c r="BD98" i="21"/>
  <c r="CK97" i="21"/>
  <c r="BP97" i="21"/>
  <c r="CC97" i="21"/>
  <c r="BH97" i="21"/>
  <c r="CO96" i="21"/>
  <c r="BT96" i="21"/>
  <c r="CG96" i="21"/>
  <c r="BL96" i="21"/>
  <c r="BY96" i="21"/>
  <c r="BD96" i="21"/>
  <c r="CK95" i="21"/>
  <c r="BP95" i="21"/>
  <c r="CC95" i="21"/>
  <c r="BH95" i="21"/>
  <c r="CO94" i="21"/>
  <c r="BT94" i="21"/>
  <c r="CG94" i="21"/>
  <c r="BL94" i="21"/>
  <c r="BY94" i="21"/>
  <c r="BD94" i="21"/>
  <c r="CK93" i="21"/>
  <c r="BP93" i="21"/>
  <c r="CC93" i="21"/>
  <c r="BH93" i="21"/>
  <c r="CO92" i="21"/>
  <c r="BT92" i="21"/>
  <c r="CG92" i="21"/>
  <c r="BL92" i="21"/>
  <c r="BY92" i="21"/>
  <c r="BD92" i="21"/>
  <c r="CK91" i="21"/>
  <c r="BP91" i="21"/>
  <c r="CC91" i="21"/>
  <c r="BH91" i="21"/>
  <c r="CO90" i="21"/>
  <c r="BT90" i="21"/>
  <c r="CG90" i="21"/>
  <c r="BL90" i="21"/>
  <c r="BY90" i="21"/>
  <c r="BD90" i="21"/>
  <c r="CK89" i="21"/>
  <c r="BP89" i="21"/>
  <c r="CC89" i="21"/>
  <c r="BH89" i="21"/>
  <c r="CO88" i="21"/>
  <c r="BT88" i="21"/>
  <c r="CG88" i="21"/>
  <c r="BL88" i="21"/>
  <c r="BY88" i="21"/>
  <c r="BD88" i="21"/>
  <c r="CK87" i="21"/>
  <c r="BP87" i="21"/>
  <c r="CC87" i="21"/>
  <c r="BH87" i="21"/>
  <c r="CO86" i="21"/>
  <c r="BT86" i="21"/>
  <c r="CG86" i="21"/>
  <c r="BL86" i="21"/>
  <c r="BY86" i="21"/>
  <c r="BD86" i="21"/>
  <c r="CK85" i="21"/>
  <c r="BP85" i="21"/>
  <c r="CC85" i="21"/>
  <c r="BH85" i="21"/>
  <c r="CO83" i="21"/>
  <c r="BT83" i="21"/>
  <c r="CG83" i="21"/>
  <c r="BL83" i="21"/>
  <c r="BY83" i="21"/>
  <c r="BD83" i="21"/>
  <c r="CK82" i="21"/>
  <c r="BP82" i="21"/>
  <c r="CC82" i="21"/>
  <c r="BH82" i="21"/>
  <c r="CO80" i="21"/>
  <c r="BT80" i="21"/>
  <c r="CG80" i="21"/>
  <c r="BL80" i="21"/>
  <c r="BY80" i="21"/>
  <c r="BD80" i="21"/>
  <c r="CK79" i="21"/>
  <c r="BP79" i="21"/>
  <c r="CC79" i="21"/>
  <c r="BH79" i="21"/>
  <c r="CO78" i="21"/>
  <c r="BT78" i="21"/>
  <c r="CG78" i="21"/>
  <c r="BL78" i="21"/>
  <c r="BY78" i="21"/>
  <c r="BD78" i="21"/>
  <c r="CK76" i="21"/>
  <c r="BP76" i="21"/>
  <c r="CC76" i="21"/>
  <c r="BH76" i="21"/>
  <c r="CO75" i="21"/>
  <c r="BT75" i="21"/>
  <c r="CG75" i="21"/>
  <c r="BL75" i="21"/>
  <c r="BY75" i="21"/>
  <c r="BD75" i="21"/>
  <c r="CK74" i="21"/>
  <c r="BP74" i="21"/>
  <c r="CC74" i="21"/>
  <c r="BH74" i="21"/>
  <c r="CO73" i="21"/>
  <c r="BT73" i="21"/>
  <c r="CO71" i="21"/>
  <c r="BT71" i="21"/>
  <c r="CO69" i="21"/>
  <c r="BT69" i="21"/>
  <c r="CO67" i="21"/>
  <c r="BT67" i="21"/>
  <c r="CO64" i="21"/>
  <c r="BT64" i="21"/>
  <c r="CG64" i="21"/>
  <c r="BL64" i="21"/>
  <c r="BY64" i="21"/>
  <c r="BD64" i="21"/>
  <c r="CK63" i="21"/>
  <c r="BP63" i="21"/>
  <c r="CC63" i="21"/>
  <c r="BH63" i="21"/>
  <c r="CO62" i="21"/>
  <c r="BT62" i="21"/>
  <c r="CG62" i="21"/>
  <c r="BL62" i="21"/>
  <c r="BY62" i="21"/>
  <c r="BD62" i="21"/>
  <c r="CK61" i="21"/>
  <c r="BP61" i="21"/>
  <c r="CC61" i="21"/>
  <c r="BH61" i="21"/>
  <c r="CO60" i="21"/>
  <c r="BT60" i="21"/>
  <c r="CO58" i="21"/>
  <c r="BT58" i="21"/>
  <c r="CO56" i="21"/>
  <c r="BT56" i="21"/>
  <c r="CO54" i="21"/>
  <c r="BT54" i="21"/>
  <c r="CO51" i="21"/>
  <c r="BT51" i="21"/>
  <c r="CO49" i="21"/>
  <c r="BT49" i="21"/>
  <c r="CK45" i="21"/>
  <c r="BP45" i="21"/>
  <c r="CC45" i="21"/>
  <c r="BH45" i="21"/>
  <c r="CO44" i="21"/>
  <c r="BT44" i="21"/>
  <c r="CO38" i="21"/>
  <c r="BT38" i="21"/>
  <c r="CO36" i="21"/>
  <c r="BT36" i="21"/>
  <c r="CO29" i="21"/>
  <c r="BT29" i="21"/>
  <c r="CO17" i="21"/>
  <c r="BT17" i="21"/>
  <c r="CO130" i="21"/>
  <c r="BT130" i="21"/>
  <c r="CG130" i="21"/>
  <c r="BL130" i="21"/>
  <c r="BY130" i="21"/>
  <c r="BD130" i="21"/>
  <c r="CK120" i="21"/>
  <c r="BP120" i="21"/>
  <c r="CC120" i="21"/>
  <c r="BH120" i="21"/>
  <c r="CO109" i="21"/>
  <c r="BT109" i="21"/>
  <c r="CG109" i="21"/>
  <c r="BL109" i="21"/>
  <c r="BY109" i="21"/>
  <c r="BD109" i="21"/>
  <c r="CK108" i="21"/>
  <c r="BP108" i="21"/>
  <c r="CC108" i="21"/>
  <c r="BH108" i="21"/>
  <c r="CO107" i="21"/>
  <c r="BT107" i="21"/>
  <c r="CG107" i="21"/>
  <c r="BL107" i="21"/>
  <c r="BY107" i="21"/>
  <c r="BD107" i="21"/>
  <c r="CK84" i="21"/>
  <c r="BP84" i="21"/>
  <c r="CC84" i="21"/>
  <c r="BH84" i="21"/>
  <c r="CO81" i="21"/>
  <c r="BT81" i="21"/>
  <c r="CG81" i="21"/>
  <c r="BL81" i="21"/>
  <c r="BY81" i="21"/>
  <c r="BD81" i="21"/>
  <c r="CK77" i="21"/>
  <c r="BP77" i="21"/>
  <c r="CC77" i="21"/>
  <c r="BH77" i="21"/>
  <c r="CO65" i="21"/>
  <c r="BT65" i="21"/>
  <c r="CO48" i="21"/>
  <c r="BT48" i="21"/>
  <c r="CO46" i="21"/>
  <c r="BT46" i="21"/>
  <c r="CO41" i="21"/>
  <c r="BT41" i="21"/>
  <c r="CO39" i="21"/>
  <c r="BT39" i="21"/>
  <c r="CO32" i="21"/>
  <c r="BT32" i="21"/>
  <c r="CO30" i="21"/>
  <c r="BT30" i="21"/>
  <c r="CK27" i="21"/>
  <c r="BP27" i="21"/>
  <c r="CC27" i="21"/>
  <c r="BH27" i="21"/>
  <c r="CO26" i="21"/>
  <c r="BT26" i="21"/>
  <c r="CG26" i="21"/>
  <c r="BL26" i="21"/>
  <c r="BY26" i="21"/>
  <c r="BD26" i="21"/>
  <c r="CK24" i="21"/>
  <c r="BP24" i="21"/>
  <c r="CC24" i="21"/>
  <c r="BH24" i="21"/>
  <c r="CO23" i="21"/>
  <c r="BT23" i="21"/>
  <c r="CG23" i="21"/>
  <c r="BL23" i="21"/>
  <c r="BY23" i="21"/>
  <c r="BD23" i="21"/>
  <c r="CK22" i="21"/>
  <c r="BP22" i="21"/>
  <c r="CC22" i="21"/>
  <c r="BH22" i="21"/>
  <c r="CO21" i="21"/>
  <c r="BT21" i="21"/>
  <c r="CG21" i="21"/>
  <c r="BL21" i="21"/>
  <c r="BY21" i="21"/>
  <c r="BD21" i="21"/>
  <c r="CK20" i="21"/>
  <c r="BP20" i="21"/>
  <c r="CC20" i="21"/>
  <c r="BH20" i="21"/>
  <c r="CO19" i="21"/>
  <c r="BT19" i="21"/>
  <c r="CG19" i="21"/>
  <c r="BL19" i="21"/>
  <c r="BY19" i="21"/>
  <c r="BD19" i="21"/>
  <c r="CK16" i="21"/>
  <c r="BP16" i="21"/>
  <c r="CC16" i="21"/>
  <c r="BH16" i="21"/>
  <c r="CO15" i="21"/>
  <c r="BT15" i="21"/>
  <c r="CG15" i="21"/>
  <c r="BL15" i="21"/>
  <c r="BY15" i="21"/>
  <c r="BD15" i="21"/>
  <c r="CK13" i="21"/>
  <c r="BP13" i="21"/>
  <c r="CC13" i="21"/>
  <c r="BH13" i="21"/>
  <c r="CO10" i="21"/>
  <c r="BT10" i="21"/>
  <c r="CG10" i="21"/>
  <c r="BL10" i="21"/>
  <c r="BY10" i="21"/>
  <c r="BD10" i="21"/>
  <c r="CK9" i="21"/>
  <c r="BP9" i="21"/>
  <c r="CC9" i="21"/>
  <c r="BH9" i="21"/>
  <c r="BT8" i="21"/>
  <c r="CO8" i="21"/>
  <c r="BL8" i="21"/>
  <c r="CG8" i="21"/>
  <c r="BD8" i="21"/>
  <c r="BY8" i="21"/>
  <c r="BP5" i="21"/>
  <c r="CK5" i="21"/>
  <c r="BH5" i="21"/>
  <c r="CC5" i="21"/>
  <c r="CO25" i="21"/>
  <c r="BT25" i="21"/>
  <c r="CG25" i="21"/>
  <c r="BL25" i="21"/>
  <c r="BY25" i="21"/>
  <c r="BD25" i="21"/>
  <c r="CK18" i="21"/>
  <c r="BP18" i="21"/>
  <c r="CC18" i="21"/>
  <c r="BH18" i="21"/>
  <c r="CO14" i="21"/>
  <c r="BT14" i="21"/>
  <c r="CG14" i="21"/>
  <c r="BL14" i="21"/>
  <c r="BY14" i="21"/>
  <c r="BD14" i="21"/>
  <c r="CK12" i="21"/>
  <c r="BP12" i="21"/>
  <c r="CC12" i="21"/>
  <c r="BH12" i="21"/>
  <c r="CO11" i="21"/>
  <c r="BT11" i="21"/>
  <c r="CG11" i="21"/>
  <c r="BL11" i="21"/>
  <c r="BY11" i="21"/>
  <c r="BD11" i="21"/>
  <c r="CK7" i="21"/>
  <c r="BP7" i="21"/>
  <c r="CC7" i="21"/>
  <c r="BH7" i="21"/>
  <c r="CO6" i="21"/>
  <c r="BT6" i="21"/>
  <c r="CG6" i="21"/>
  <c r="BL6" i="21"/>
  <c r="BY6" i="21"/>
  <c r="BD6" i="21"/>
  <c r="BX119" i="21"/>
  <c r="BC119" i="21"/>
  <c r="CJ118" i="21"/>
  <c r="BO118" i="21"/>
  <c r="CB118" i="21"/>
  <c r="BG118" i="21"/>
  <c r="CN117" i="21"/>
  <c r="BS117" i="21"/>
  <c r="CF117" i="21"/>
  <c r="BK117" i="21"/>
  <c r="BX117" i="21"/>
  <c r="BC117" i="21"/>
  <c r="CJ116" i="21"/>
  <c r="BO116" i="21"/>
  <c r="CB116" i="21"/>
  <c r="BG116" i="21"/>
  <c r="CN115" i="21"/>
  <c r="BS115" i="21"/>
  <c r="CF115" i="21"/>
  <c r="BK115" i="21"/>
  <c r="BX115" i="21"/>
  <c r="BC115" i="21"/>
  <c r="CJ114" i="21"/>
  <c r="BO114" i="21"/>
  <c r="CB114" i="21"/>
  <c r="BG114" i="21"/>
  <c r="CN113" i="21"/>
  <c r="BS113" i="21"/>
  <c r="CF113" i="21"/>
  <c r="BK113" i="21"/>
  <c r="BX113" i="21"/>
  <c r="BC113" i="21"/>
  <c r="CJ112" i="21"/>
  <c r="BO112" i="21"/>
  <c r="CB112" i="21"/>
  <c r="BG112" i="21"/>
  <c r="CN111" i="21"/>
  <c r="BS111" i="21"/>
  <c r="CF111" i="21"/>
  <c r="BK111" i="21"/>
  <c r="BX111" i="21"/>
  <c r="BC111" i="21"/>
  <c r="CJ110" i="21"/>
  <c r="BO110" i="21"/>
  <c r="CB110" i="21"/>
  <c r="BG110" i="21"/>
  <c r="CN106" i="21"/>
  <c r="BS106" i="21"/>
  <c r="CF106" i="21"/>
  <c r="BK106" i="21"/>
  <c r="BX106" i="21"/>
  <c r="BC106" i="21"/>
  <c r="CJ105" i="21"/>
  <c r="BO105" i="21"/>
  <c r="CB105" i="21"/>
  <c r="BG105" i="21"/>
  <c r="CN104" i="21"/>
  <c r="BS104" i="21"/>
  <c r="CF104" i="21"/>
  <c r="BK104" i="21"/>
  <c r="BX104" i="21"/>
  <c r="BC104" i="21"/>
  <c r="CJ103" i="21"/>
  <c r="BO103" i="21"/>
  <c r="CB103" i="21"/>
  <c r="BG103" i="21"/>
  <c r="CN102" i="21"/>
  <c r="BS102" i="21"/>
  <c r="CF102" i="21"/>
  <c r="BK102" i="21"/>
  <c r="BX102" i="21"/>
  <c r="BC102" i="21"/>
  <c r="CJ101" i="21"/>
  <c r="BO101" i="21"/>
  <c r="CB101" i="21"/>
  <c r="BG101" i="21"/>
  <c r="CN100" i="21"/>
  <c r="BS100" i="21"/>
  <c r="CF100" i="21"/>
  <c r="BK100" i="21"/>
  <c r="BX100" i="21"/>
  <c r="BC100" i="21"/>
  <c r="CJ99" i="21"/>
  <c r="BO99" i="21"/>
  <c r="CB99" i="21"/>
  <c r="BG99" i="21"/>
  <c r="CN98" i="21"/>
  <c r="BS98" i="21"/>
  <c r="CF98" i="21"/>
  <c r="BK98" i="21"/>
  <c r="BX98" i="21"/>
  <c r="BC98" i="21"/>
  <c r="CJ97" i="21"/>
  <c r="BO97" i="21"/>
  <c r="CB97" i="21"/>
  <c r="BG97" i="21"/>
  <c r="CN96" i="21"/>
  <c r="BS96" i="21"/>
  <c r="CF96" i="21"/>
  <c r="BK96" i="21"/>
  <c r="BX96" i="21"/>
  <c r="BC96" i="21"/>
  <c r="CJ95" i="21"/>
  <c r="BO95" i="21"/>
  <c r="CB95" i="21"/>
  <c r="BG95" i="21"/>
  <c r="CN94" i="21"/>
  <c r="BS94" i="21"/>
  <c r="CF94" i="21"/>
  <c r="BK94" i="21"/>
  <c r="BX94" i="21"/>
  <c r="BC94" i="21"/>
  <c r="CJ93" i="21"/>
  <c r="BO93" i="21"/>
  <c r="CB93" i="21"/>
  <c r="BG93" i="21"/>
  <c r="CN92" i="21"/>
  <c r="BS92" i="21"/>
  <c r="CF92" i="21"/>
  <c r="BK92" i="21"/>
  <c r="BX92" i="21"/>
  <c r="BC92" i="21"/>
  <c r="CJ91" i="21"/>
  <c r="BO91" i="21"/>
  <c r="CB91" i="21"/>
  <c r="BG91" i="21"/>
  <c r="CN90" i="21"/>
  <c r="BS90" i="21"/>
  <c r="CF90" i="21"/>
  <c r="BK90" i="21"/>
  <c r="BX90" i="21"/>
  <c r="BC90" i="21"/>
  <c r="CJ89" i="21"/>
  <c r="BO89" i="21"/>
  <c r="CB89" i="21"/>
  <c r="BG89" i="21"/>
  <c r="CN88" i="21"/>
  <c r="BS88" i="21"/>
  <c r="CF88" i="21"/>
  <c r="BK88" i="21"/>
  <c r="BX88" i="21"/>
  <c r="BC88" i="21"/>
  <c r="CJ87" i="21"/>
  <c r="BO87" i="21"/>
  <c r="CB87" i="21"/>
  <c r="BG87" i="21"/>
  <c r="CN86" i="21"/>
  <c r="BS86" i="21"/>
  <c r="CF86" i="21"/>
  <c r="BK86" i="21"/>
  <c r="BX86" i="21"/>
  <c r="BC86" i="21"/>
  <c r="CJ85" i="21"/>
  <c r="BO85" i="21"/>
  <c r="CB85" i="21"/>
  <c r="BG85" i="21"/>
  <c r="CN83" i="21"/>
  <c r="BS83" i="21"/>
  <c r="CF83" i="21"/>
  <c r="BK83" i="21"/>
  <c r="BX83" i="21"/>
  <c r="BC83" i="21"/>
  <c r="CJ82" i="21"/>
  <c r="BO82" i="21"/>
  <c r="CB82" i="21"/>
  <c r="BG82" i="21"/>
  <c r="CN80" i="21"/>
  <c r="BS80" i="21"/>
  <c r="CF80" i="21"/>
  <c r="BK80" i="21"/>
  <c r="BX80" i="21"/>
  <c r="BC80" i="21"/>
  <c r="CJ79" i="21"/>
  <c r="BO79" i="21"/>
  <c r="CB79" i="21"/>
  <c r="BG79" i="21"/>
  <c r="CN78" i="21"/>
  <c r="BS78" i="21"/>
  <c r="CF78" i="21"/>
  <c r="BK78" i="21"/>
  <c r="BX78" i="21"/>
  <c r="BC78" i="21"/>
  <c r="CJ76" i="21"/>
  <c r="BO76" i="21"/>
  <c r="CB76" i="21"/>
  <c r="BG76" i="21"/>
  <c r="CN75" i="21"/>
  <c r="BS75" i="21"/>
  <c r="CF75" i="21"/>
  <c r="BK75" i="21"/>
  <c r="BX75" i="21"/>
  <c r="BC75" i="21"/>
  <c r="CJ74" i="21"/>
  <c r="BO74" i="21"/>
  <c r="CB74" i="21"/>
  <c r="BG74" i="21"/>
  <c r="CN73" i="21"/>
  <c r="BS73" i="21"/>
  <c r="CN71" i="21"/>
  <c r="BS71" i="21"/>
  <c r="CN69" i="21"/>
  <c r="BS69" i="21"/>
  <c r="CN67" i="21"/>
  <c r="BS67" i="21"/>
  <c r="CN64" i="21"/>
  <c r="BS64" i="21"/>
  <c r="CF64" i="21"/>
  <c r="BK64" i="21"/>
  <c r="BX64" i="21"/>
  <c r="BC64" i="21"/>
  <c r="CJ63" i="21"/>
  <c r="BO63" i="21"/>
  <c r="CB63" i="21"/>
  <c r="BG63" i="21"/>
  <c r="CN62" i="21"/>
  <c r="BS62" i="21"/>
  <c r="CF62" i="21"/>
  <c r="BK62" i="21"/>
  <c r="BX62" i="21"/>
  <c r="BC62" i="21"/>
  <c r="CJ61" i="21"/>
  <c r="BO61" i="21"/>
  <c r="CB61" i="21"/>
  <c r="BG61" i="21"/>
  <c r="CN60" i="21"/>
  <c r="BS60" i="21"/>
  <c r="CN58" i="21"/>
  <c r="BS58" i="21"/>
  <c r="CN56" i="21"/>
  <c r="BS56" i="21"/>
  <c r="CN54" i="21"/>
  <c r="BS54" i="21"/>
  <c r="CN51" i="21"/>
  <c r="BS51" i="21"/>
  <c r="CN49" i="21"/>
  <c r="BS49" i="21"/>
  <c r="CJ45" i="21"/>
  <c r="BO45" i="21"/>
  <c r="CB45" i="21"/>
  <c r="BG45" i="21"/>
  <c r="CN44" i="21"/>
  <c r="BS44" i="21"/>
  <c r="CN38" i="21"/>
  <c r="BS38" i="21"/>
  <c r="CN36" i="21"/>
  <c r="BS36" i="21"/>
  <c r="CN29" i="21"/>
  <c r="BS29" i="21"/>
  <c r="CN17" i="21"/>
  <c r="BS17" i="21"/>
  <c r="CN130" i="21"/>
  <c r="BS130" i="21"/>
  <c r="CF130" i="21"/>
  <c r="BK130" i="21"/>
  <c r="BX130" i="21"/>
  <c r="BC130" i="21"/>
  <c r="CJ120" i="21"/>
  <c r="BO120" i="21"/>
  <c r="CB120" i="21"/>
  <c r="BG120" i="21"/>
  <c r="CN109" i="21"/>
  <c r="BS109" i="21"/>
  <c r="CF109" i="21"/>
  <c r="BK109" i="21"/>
  <c r="BX109" i="21"/>
  <c r="BC109" i="21"/>
  <c r="CJ108" i="21"/>
  <c r="BO108" i="21"/>
  <c r="CB108" i="21"/>
  <c r="BG108" i="21"/>
  <c r="CN107" i="21"/>
  <c r="BS107" i="21"/>
  <c r="CF107" i="21"/>
  <c r="BK107" i="21"/>
  <c r="BX107" i="21"/>
  <c r="BC107" i="21"/>
  <c r="CJ84" i="21"/>
  <c r="BO84" i="21"/>
  <c r="CB84" i="21"/>
  <c r="BG84" i="21"/>
  <c r="CN81" i="21"/>
  <c r="BS81" i="21"/>
  <c r="CF81" i="21"/>
  <c r="BK81" i="21"/>
  <c r="BX81" i="21"/>
  <c r="BC81" i="21"/>
  <c r="CJ77" i="21"/>
  <c r="BO77" i="21"/>
  <c r="CB77" i="21"/>
  <c r="BG77" i="21"/>
  <c r="CN65" i="21"/>
  <c r="BS65" i="21"/>
  <c r="CN48" i="21"/>
  <c r="BS48" i="21"/>
  <c r="CN46" i="21"/>
  <c r="BS46" i="21"/>
  <c r="CN41" i="21"/>
  <c r="BS41" i="21"/>
  <c r="CN39" i="21"/>
  <c r="BS39" i="21"/>
  <c r="CN32" i="21"/>
  <c r="BS32" i="21"/>
  <c r="CN30" i="21"/>
  <c r="BS30" i="21"/>
  <c r="CJ27" i="21"/>
  <c r="BO27" i="21"/>
  <c r="CB27" i="21"/>
  <c r="BG27" i="21"/>
  <c r="CN26" i="21"/>
  <c r="BS26" i="21"/>
  <c r="CF26" i="21"/>
  <c r="BK26" i="21"/>
  <c r="BX26" i="21"/>
  <c r="BC26" i="21"/>
  <c r="CJ24" i="21"/>
  <c r="BO24" i="21"/>
  <c r="CB24" i="21"/>
  <c r="BG24" i="21"/>
  <c r="CN23" i="21"/>
  <c r="BS23" i="21"/>
  <c r="CF23" i="21"/>
  <c r="BK23" i="21"/>
  <c r="CJ22" i="21"/>
  <c r="BO22" i="21"/>
  <c r="CB22" i="21"/>
  <c r="BG22" i="21"/>
  <c r="CN21" i="21"/>
  <c r="BS21" i="21"/>
  <c r="CF21" i="21"/>
  <c r="BK21" i="21"/>
  <c r="BX21" i="21"/>
  <c r="BC21" i="21"/>
  <c r="CJ20" i="21"/>
  <c r="BO20" i="21"/>
  <c r="CB20" i="21"/>
  <c r="BG20" i="21"/>
  <c r="CN19" i="21"/>
  <c r="BS19" i="21"/>
  <c r="CF19" i="21"/>
  <c r="BK19" i="21"/>
  <c r="BX19" i="21"/>
  <c r="BC19" i="21"/>
  <c r="CJ16" i="21"/>
  <c r="BO16" i="21"/>
  <c r="CB16" i="21"/>
  <c r="BG16" i="21"/>
  <c r="CN15" i="21"/>
  <c r="BS15" i="21"/>
  <c r="CF15" i="21"/>
  <c r="BK15" i="21"/>
  <c r="BX15" i="21"/>
  <c r="BC15" i="21"/>
  <c r="CJ13" i="21"/>
  <c r="BO13" i="21"/>
  <c r="CB13" i="21"/>
  <c r="BG13" i="21"/>
  <c r="CN10" i="21"/>
  <c r="BS10" i="21"/>
  <c r="CF10" i="21"/>
  <c r="BK10" i="21"/>
  <c r="BX10" i="21"/>
  <c r="BC10" i="21"/>
  <c r="CJ9" i="21"/>
  <c r="BO9" i="21"/>
  <c r="CB9" i="21"/>
  <c r="BG9" i="21"/>
  <c r="BS8" i="21"/>
  <c r="CN8" i="21"/>
  <c r="BK8" i="21"/>
  <c r="CF8" i="21"/>
  <c r="BC8" i="21"/>
  <c r="BX8" i="21"/>
  <c r="BO5" i="21"/>
  <c r="CJ5" i="21"/>
  <c r="BG5" i="21"/>
  <c r="CB5" i="21"/>
  <c r="CN25" i="21"/>
  <c r="BS25" i="21"/>
  <c r="CF25" i="21"/>
  <c r="BK25" i="21"/>
  <c r="BX25" i="21"/>
  <c r="BC25" i="21"/>
  <c r="CJ18" i="21"/>
  <c r="BO18" i="21"/>
  <c r="CB18" i="21"/>
  <c r="BG18" i="21"/>
  <c r="CN14" i="21"/>
  <c r="BS14" i="21"/>
  <c r="CF14" i="21"/>
  <c r="BK14" i="21"/>
  <c r="BX14" i="21"/>
  <c r="BC14" i="21"/>
  <c r="CJ12" i="21"/>
  <c r="BO12" i="21"/>
  <c r="CB12" i="21"/>
  <c r="BG12" i="21"/>
  <c r="CN11" i="21"/>
  <c r="BS11" i="21"/>
  <c r="CF11" i="21"/>
  <c r="BK11" i="21"/>
  <c r="BX11" i="21"/>
  <c r="BC11" i="21"/>
  <c r="CJ7" i="21"/>
  <c r="BO7" i="21"/>
  <c r="CB7" i="21"/>
  <c r="BG7" i="21"/>
  <c r="CN6" i="21"/>
  <c r="BS6" i="21"/>
  <c r="CF6" i="21"/>
  <c r="BK6" i="21"/>
  <c r="BX6" i="21"/>
  <c r="BC6" i="21"/>
  <c r="CI144" i="21"/>
  <c r="BN144" i="21"/>
  <c r="CA144" i="21"/>
  <c r="BF144" i="21"/>
  <c r="CM143" i="21"/>
  <c r="BR143" i="21"/>
  <c r="CE143" i="21"/>
  <c r="BJ143" i="21"/>
  <c r="BW143" i="21"/>
  <c r="BB143" i="21"/>
  <c r="CI142" i="21"/>
  <c r="BN142" i="21"/>
  <c r="CA142" i="21"/>
  <c r="BF142" i="21"/>
  <c r="CM141" i="21"/>
  <c r="BR141" i="21"/>
  <c r="CE141" i="21"/>
  <c r="BJ141" i="21"/>
  <c r="BW141" i="21"/>
  <c r="BB141" i="21"/>
  <c r="CI140" i="21"/>
  <c r="BN140" i="21"/>
  <c r="CA140" i="21"/>
  <c r="BF140" i="21"/>
  <c r="CM139" i="21"/>
  <c r="BR139" i="21"/>
  <c r="CE139" i="21"/>
  <c r="BJ139" i="21"/>
  <c r="BW139" i="21"/>
  <c r="BB139" i="21"/>
  <c r="CI138" i="21"/>
  <c r="BN138" i="21"/>
  <c r="CA138" i="21"/>
  <c r="BF138" i="21"/>
  <c r="CM137" i="21"/>
  <c r="BR137" i="21"/>
  <c r="CE137" i="21"/>
  <c r="BJ137" i="21"/>
  <c r="BW137" i="21"/>
  <c r="BB137" i="21"/>
  <c r="CI136" i="21"/>
  <c r="BN136" i="21"/>
  <c r="CA136" i="21"/>
  <c r="BF136" i="21"/>
  <c r="CM135" i="21"/>
  <c r="BR135" i="21"/>
  <c r="CE135" i="21"/>
  <c r="BJ135" i="21"/>
  <c r="BW135" i="21"/>
  <c r="BB135" i="21"/>
  <c r="CI133" i="21"/>
  <c r="BN133" i="21"/>
  <c r="CA133" i="21"/>
  <c r="BF133" i="21"/>
  <c r="CM134" i="21"/>
  <c r="BR134" i="21"/>
  <c r="CE134" i="21"/>
  <c r="BJ134" i="21"/>
  <c r="BW134" i="21"/>
  <c r="BB134" i="21"/>
  <c r="CI132" i="21"/>
  <c r="BN132" i="21"/>
  <c r="CA132" i="21"/>
  <c r="BF132" i="21"/>
  <c r="CM131" i="21"/>
  <c r="BR131" i="21"/>
  <c r="CE131" i="21"/>
  <c r="BJ131" i="21"/>
  <c r="BW131" i="21"/>
  <c r="BB131" i="21"/>
  <c r="CI129" i="21"/>
  <c r="BN129" i="21"/>
  <c r="CA129" i="21"/>
  <c r="BF129" i="21"/>
  <c r="CM125" i="21"/>
  <c r="BR125" i="21"/>
  <c r="CE125" i="21"/>
  <c r="BJ125" i="21"/>
  <c r="BW125" i="21"/>
  <c r="BB125" i="21"/>
  <c r="CI128" i="21"/>
  <c r="BN128" i="21"/>
  <c r="CA128" i="21"/>
  <c r="BF128" i="21"/>
  <c r="CM127" i="21"/>
  <c r="BR127" i="21"/>
  <c r="CE127" i="21"/>
  <c r="BJ127" i="21"/>
  <c r="BW127" i="21"/>
  <c r="BB127" i="21"/>
  <c r="CI126" i="21"/>
  <c r="BN126" i="21"/>
  <c r="CA126" i="21"/>
  <c r="BF126" i="21"/>
  <c r="CM124" i="21"/>
  <c r="BR124" i="21"/>
  <c r="CE124" i="21"/>
  <c r="BJ124" i="21"/>
  <c r="BW124" i="21"/>
  <c r="BB124" i="21"/>
  <c r="CI123" i="21"/>
  <c r="BN123" i="21"/>
  <c r="CA123" i="21"/>
  <c r="BF123" i="21"/>
  <c r="CM122" i="21"/>
  <c r="BR122" i="21"/>
  <c r="CE122" i="21"/>
  <c r="BJ122" i="21"/>
  <c r="BW122" i="21"/>
  <c r="BB122" i="21"/>
  <c r="CI121" i="21"/>
  <c r="BN121" i="21"/>
  <c r="CA121" i="21"/>
  <c r="BF121" i="21"/>
  <c r="CM119" i="21"/>
  <c r="BR119" i="21"/>
  <c r="CE119" i="21"/>
  <c r="BJ119" i="21"/>
  <c r="BW119" i="21"/>
  <c r="BB119" i="21"/>
  <c r="CI118" i="21"/>
  <c r="BN118" i="21"/>
  <c r="CA118" i="21"/>
  <c r="BF118" i="21"/>
  <c r="CM117" i="21"/>
  <c r="BR117" i="21"/>
  <c r="CE117" i="21"/>
  <c r="BJ117" i="21"/>
  <c r="BW117" i="21"/>
  <c r="BB117" i="21"/>
  <c r="CI116" i="21"/>
  <c r="BN116" i="21"/>
  <c r="CA116" i="21"/>
  <c r="BF116" i="21"/>
  <c r="CM115" i="21"/>
  <c r="BR115" i="21"/>
  <c r="CE115" i="21"/>
  <c r="BJ115" i="21"/>
  <c r="BW115" i="21"/>
  <c r="BB115" i="21"/>
  <c r="CI114" i="21"/>
  <c r="BN114" i="21"/>
  <c r="CA114" i="21"/>
  <c r="BF114" i="21"/>
  <c r="CM113" i="21"/>
  <c r="BR113" i="21"/>
  <c r="CE113" i="21"/>
  <c r="BJ113" i="21"/>
  <c r="BW113" i="21"/>
  <c r="BB113" i="21"/>
  <c r="CI112" i="21"/>
  <c r="BN112" i="21"/>
  <c r="CA112" i="21"/>
  <c r="BF112" i="21"/>
  <c r="CM111" i="21"/>
  <c r="BR111" i="21"/>
  <c r="CE111" i="21"/>
  <c r="BJ111" i="21"/>
  <c r="BW111" i="21"/>
  <c r="BB111" i="21"/>
  <c r="CI110" i="21"/>
  <c r="BN110" i="21"/>
  <c r="CA110" i="21"/>
  <c r="BF110" i="21"/>
  <c r="CM106" i="21"/>
  <c r="BR106" i="21"/>
  <c r="CE106" i="21"/>
  <c r="BJ106" i="21"/>
  <c r="BW106" i="21"/>
  <c r="BB106" i="21"/>
  <c r="CI105" i="21"/>
  <c r="BN105" i="21"/>
  <c r="CA105" i="21"/>
  <c r="BF105" i="21"/>
  <c r="CM104" i="21"/>
  <c r="BR104" i="21"/>
  <c r="CE104" i="21"/>
  <c r="BJ104" i="21"/>
  <c r="BW104" i="21"/>
  <c r="BB104" i="21"/>
  <c r="CI103" i="21"/>
  <c r="BN103" i="21"/>
  <c r="CA103" i="21"/>
  <c r="BF103" i="21"/>
  <c r="CM102" i="21"/>
  <c r="BR102" i="21"/>
  <c r="CE102" i="21"/>
  <c r="BJ102" i="21"/>
  <c r="BW102" i="21"/>
  <c r="BB102" i="21"/>
  <c r="CI101" i="21"/>
  <c r="BN101" i="21"/>
  <c r="CA101" i="21"/>
  <c r="BF101" i="21"/>
  <c r="CM100" i="21"/>
  <c r="BR100" i="21"/>
  <c r="CE100" i="21"/>
  <c r="BJ100" i="21"/>
  <c r="BW100" i="21"/>
  <c r="BB100" i="21"/>
  <c r="CI99" i="21"/>
  <c r="BN99" i="21"/>
  <c r="CA99" i="21"/>
  <c r="BF99" i="21"/>
  <c r="CM98" i="21"/>
  <c r="BR98" i="21"/>
  <c r="CE98" i="21"/>
  <c r="BJ98" i="21"/>
  <c r="BW98" i="21"/>
  <c r="BB98" i="21"/>
  <c r="CI97" i="21"/>
  <c r="BN97" i="21"/>
  <c r="CA97" i="21"/>
  <c r="BF97" i="21"/>
  <c r="CM96" i="21"/>
  <c r="BR96" i="21"/>
  <c r="CE96" i="21"/>
  <c r="BJ96" i="21"/>
  <c r="BW96" i="21"/>
  <c r="BB96" i="21"/>
  <c r="CI95" i="21"/>
  <c r="BN95" i="21"/>
  <c r="CA95" i="21"/>
  <c r="BF95" i="21"/>
  <c r="CM94" i="21"/>
  <c r="BR94" i="21"/>
  <c r="CE94" i="21"/>
  <c r="BJ94" i="21"/>
  <c r="BW94" i="21"/>
  <c r="BB94" i="21"/>
  <c r="CI93" i="21"/>
  <c r="BN93" i="21"/>
  <c r="CA93" i="21"/>
  <c r="BF93" i="21"/>
  <c r="CM92" i="21"/>
  <c r="BR92" i="21"/>
  <c r="CE92" i="21"/>
  <c r="BJ92" i="21"/>
  <c r="BW92" i="21"/>
  <c r="BB92" i="21"/>
  <c r="CI91" i="21"/>
  <c r="BN91" i="21"/>
  <c r="CA91" i="21"/>
  <c r="BF91" i="21"/>
  <c r="CM90" i="21"/>
  <c r="BR90" i="21"/>
  <c r="CE90" i="21"/>
  <c r="BJ90" i="21"/>
  <c r="BW90" i="21"/>
  <c r="BB90" i="21"/>
  <c r="CI89" i="21"/>
  <c r="BN89" i="21"/>
  <c r="CA89" i="21"/>
  <c r="BF89" i="21"/>
  <c r="CM88" i="21"/>
  <c r="BR88" i="21"/>
  <c r="CE88" i="21"/>
  <c r="BJ88" i="21"/>
  <c r="BW88" i="21"/>
  <c r="BB88" i="21"/>
  <c r="CI87" i="21"/>
  <c r="BN87" i="21"/>
  <c r="CA87" i="21"/>
  <c r="BF87" i="21"/>
  <c r="CM86" i="21"/>
  <c r="BR86" i="21"/>
  <c r="CE86" i="21"/>
  <c r="BJ86" i="21"/>
  <c r="BW86" i="21"/>
  <c r="BB86" i="21"/>
  <c r="CI85" i="21"/>
  <c r="BN85" i="21"/>
  <c r="CA85" i="21"/>
  <c r="BF85" i="21"/>
  <c r="CM83" i="21"/>
  <c r="BR83" i="21"/>
  <c r="CE83" i="21"/>
  <c r="BJ83" i="21"/>
  <c r="BW83" i="21"/>
  <c r="BB83" i="21"/>
  <c r="CI82" i="21"/>
  <c r="BN82" i="21"/>
  <c r="CA82" i="21"/>
  <c r="BF82" i="21"/>
  <c r="CM80" i="21"/>
  <c r="BR80" i="21"/>
  <c r="CE80" i="21"/>
  <c r="BJ80" i="21"/>
  <c r="BW80" i="21"/>
  <c r="BB80" i="21"/>
  <c r="CI79" i="21"/>
  <c r="BN79" i="21"/>
  <c r="CA79" i="21"/>
  <c r="BF79" i="21"/>
  <c r="CM78" i="21"/>
  <c r="BR78" i="21"/>
  <c r="CE78" i="21"/>
  <c r="BJ78" i="21"/>
  <c r="BW78" i="21"/>
  <c r="BB78" i="21"/>
  <c r="CI76" i="21"/>
  <c r="BN76" i="21"/>
  <c r="CA76" i="21"/>
  <c r="BF76" i="21"/>
  <c r="CM75" i="21"/>
  <c r="BR75" i="21"/>
  <c r="CE75" i="21"/>
  <c r="BJ75" i="21"/>
  <c r="BW75" i="21"/>
  <c r="BB75" i="21"/>
  <c r="CI74" i="21"/>
  <c r="BN74" i="21"/>
  <c r="CA74" i="21"/>
  <c r="BF74" i="21"/>
  <c r="CM64" i="21"/>
  <c r="BR64" i="21"/>
  <c r="CE64" i="21"/>
  <c r="BJ64" i="21"/>
  <c r="BW64" i="21"/>
  <c r="BB64" i="21"/>
  <c r="CI63" i="21"/>
  <c r="BN63" i="21"/>
  <c r="CA63" i="21"/>
  <c r="BF63" i="21"/>
  <c r="CM62" i="21"/>
  <c r="BR62" i="21"/>
  <c r="CE62" i="21"/>
  <c r="BJ62" i="21"/>
  <c r="BW62" i="21"/>
  <c r="BB62" i="21"/>
  <c r="CI61" i="21"/>
  <c r="BN61" i="21"/>
  <c r="CA61" i="21"/>
  <c r="BF61" i="21"/>
  <c r="CI45" i="21"/>
  <c r="BN45" i="21"/>
  <c r="CA45" i="21"/>
  <c r="BF45" i="21"/>
  <c r="CM130" i="21"/>
  <c r="BR130" i="21"/>
  <c r="CE130" i="21"/>
  <c r="BJ130" i="21"/>
  <c r="BW130" i="21"/>
  <c r="BB130" i="21"/>
  <c r="CI120" i="21"/>
  <c r="BN120" i="21"/>
  <c r="CA120" i="21"/>
  <c r="BF120" i="21"/>
  <c r="CM109" i="21"/>
  <c r="BR109" i="21"/>
  <c r="CE109" i="21"/>
  <c r="BJ109" i="21"/>
  <c r="BW109" i="21"/>
  <c r="BB109" i="21"/>
  <c r="CI108" i="21"/>
  <c r="BN108" i="21"/>
  <c r="CA108" i="21"/>
  <c r="BF108" i="21"/>
  <c r="CM107" i="21"/>
  <c r="BR107" i="21"/>
  <c r="CE107" i="21"/>
  <c r="BJ107" i="21"/>
  <c r="BW107" i="21"/>
  <c r="BB107" i="21"/>
  <c r="CI84" i="21"/>
  <c r="BN84" i="21"/>
  <c r="CA84" i="21"/>
  <c r="BF84" i="21"/>
  <c r="CM81" i="21"/>
  <c r="BR81" i="21"/>
  <c r="CE81" i="21"/>
  <c r="BJ81" i="21"/>
  <c r="BW81" i="21"/>
  <c r="BB81" i="21"/>
  <c r="CI77" i="21"/>
  <c r="BN77" i="21"/>
  <c r="CA77" i="21"/>
  <c r="BF77" i="21"/>
  <c r="CI27" i="21"/>
  <c r="BN27" i="21"/>
  <c r="CA27" i="21"/>
  <c r="BF27" i="21"/>
  <c r="CM26" i="21"/>
  <c r="BR26" i="21"/>
  <c r="CE26" i="21"/>
  <c r="BJ26" i="21"/>
  <c r="BW26" i="21"/>
  <c r="BB26" i="21"/>
  <c r="CI24" i="21"/>
  <c r="BN24" i="21"/>
  <c r="CA24" i="21"/>
  <c r="BF24" i="21"/>
  <c r="CM23" i="21"/>
  <c r="BR23" i="21"/>
  <c r="CE23" i="21"/>
  <c r="BJ23" i="21"/>
  <c r="BW23" i="21"/>
  <c r="BB23" i="21"/>
  <c r="CI22" i="21"/>
  <c r="BN22" i="21"/>
  <c r="CA22" i="21"/>
  <c r="BF22" i="21"/>
  <c r="CM21" i="21"/>
  <c r="BR21" i="21"/>
  <c r="CE21" i="21"/>
  <c r="BJ21" i="21"/>
  <c r="BW21" i="21"/>
  <c r="BB21" i="21"/>
  <c r="CI20" i="21"/>
  <c r="BN20" i="21"/>
  <c r="CA20" i="21"/>
  <c r="BF20" i="21"/>
  <c r="CM19" i="21"/>
  <c r="BR19" i="21"/>
  <c r="CE19" i="21"/>
  <c r="BJ19" i="21"/>
  <c r="BW19" i="21"/>
  <c r="BB19" i="21"/>
  <c r="CI16" i="21"/>
  <c r="BN16" i="21"/>
  <c r="CA16" i="21"/>
  <c r="BF16" i="21"/>
  <c r="CM15" i="21"/>
  <c r="BR15" i="21"/>
  <c r="CE15" i="21"/>
  <c r="BJ15" i="21"/>
  <c r="BW15" i="21"/>
  <c r="BB15" i="21"/>
  <c r="CI13" i="21"/>
  <c r="BN13" i="21"/>
  <c r="CA13" i="21"/>
  <c r="BF13" i="21"/>
  <c r="CM10" i="21"/>
  <c r="BR10" i="21"/>
  <c r="CE10" i="21"/>
  <c r="BJ10" i="21"/>
  <c r="BW10" i="21"/>
  <c r="BB10" i="21"/>
  <c r="CI9" i="21"/>
  <c r="BN9" i="21"/>
  <c r="CA9" i="21"/>
  <c r="BF9" i="21"/>
  <c r="BR8" i="21"/>
  <c r="CM8" i="21"/>
  <c r="BJ8" i="21"/>
  <c r="CE8" i="21"/>
  <c r="BB8" i="21"/>
  <c r="BW8" i="21"/>
  <c r="BN5" i="21"/>
  <c r="CI5" i="21"/>
  <c r="BF5" i="21"/>
  <c r="CA5" i="21"/>
  <c r="CM25" i="21"/>
  <c r="BR25" i="21"/>
  <c r="CE25" i="21"/>
  <c r="BJ25" i="21"/>
  <c r="BW25" i="21"/>
  <c r="BB25" i="21"/>
  <c r="CI18" i="21"/>
  <c r="BN18" i="21"/>
  <c r="CA18" i="21"/>
  <c r="BF18" i="21"/>
  <c r="CM14" i="21"/>
  <c r="BR14" i="21"/>
  <c r="CE14" i="21"/>
  <c r="BJ14" i="21"/>
  <c r="BW14" i="21"/>
  <c r="BB14" i="21"/>
  <c r="CI12" i="21"/>
  <c r="BN12" i="21"/>
  <c r="CA12" i="21"/>
  <c r="BF12" i="21"/>
  <c r="CM11" i="21"/>
  <c r="BR11" i="21"/>
  <c r="CE11" i="21"/>
  <c r="BJ11" i="21"/>
  <c r="BW11" i="21"/>
  <c r="BB11" i="21"/>
  <c r="CI7" i="21"/>
  <c r="BN7" i="21"/>
  <c r="CA7" i="21"/>
  <c r="BF7" i="21"/>
  <c r="CM6" i="21"/>
  <c r="BR6" i="21"/>
  <c r="CE6" i="21"/>
  <c r="BJ6" i="21"/>
  <c r="BW6" i="21"/>
  <c r="BB6" i="21"/>
  <c r="CD145" i="21"/>
  <c r="BI145" i="21"/>
  <c r="BV145" i="21"/>
  <c r="BA145" i="21"/>
  <c r="CH144" i="21"/>
  <c r="BM144" i="21"/>
  <c r="BZ144" i="21"/>
  <c r="BE144" i="21"/>
  <c r="CL143" i="21"/>
  <c r="BQ143" i="21"/>
  <c r="CD143" i="21"/>
  <c r="BI143" i="21"/>
  <c r="BV143" i="21"/>
  <c r="BA143" i="21"/>
  <c r="CH142" i="21"/>
  <c r="BM142" i="21"/>
  <c r="BZ142" i="21"/>
  <c r="BE142" i="21"/>
  <c r="CL141" i="21"/>
  <c r="BQ141" i="21"/>
  <c r="CD141" i="21"/>
  <c r="BI141" i="21"/>
  <c r="BV141" i="21"/>
  <c r="BA141" i="21"/>
  <c r="CH140" i="21"/>
  <c r="BM140" i="21"/>
  <c r="BZ140" i="21"/>
  <c r="BE140" i="21"/>
  <c r="CL139" i="21"/>
  <c r="BQ139" i="21"/>
  <c r="CD139" i="21"/>
  <c r="BI139" i="21"/>
  <c r="BV139" i="21"/>
  <c r="BA139" i="21"/>
  <c r="CH138" i="21"/>
  <c r="BM138" i="21"/>
  <c r="BZ138" i="21"/>
  <c r="BE138" i="21"/>
  <c r="CL137" i="21"/>
  <c r="BQ137" i="21"/>
  <c r="CD137" i="21"/>
  <c r="BI137" i="21"/>
  <c r="BV137" i="21"/>
  <c r="BA137" i="21"/>
  <c r="CH136" i="21"/>
  <c r="BM136" i="21"/>
  <c r="BZ136" i="21"/>
  <c r="BE136" i="21"/>
  <c r="CL135" i="21"/>
  <c r="BQ135" i="21"/>
  <c r="CD135" i="21"/>
  <c r="BI135" i="21"/>
  <c r="BV135" i="21"/>
  <c r="BA135" i="21"/>
  <c r="CH133" i="21"/>
  <c r="BM133" i="21"/>
  <c r="BZ133" i="21"/>
  <c r="BE133" i="21"/>
  <c r="CL134" i="21"/>
  <c r="BQ134" i="21"/>
  <c r="CD134" i="21"/>
  <c r="BI134" i="21"/>
  <c r="BV134" i="21"/>
  <c r="BA134" i="21"/>
  <c r="CH132" i="21"/>
  <c r="BM132" i="21"/>
  <c r="BZ132" i="21"/>
  <c r="BE132" i="21"/>
  <c r="CL131" i="21"/>
  <c r="BQ131" i="21"/>
  <c r="CD131" i="21"/>
  <c r="BI131" i="21"/>
  <c r="BV131" i="21"/>
  <c r="BA131" i="21"/>
  <c r="CH129" i="21"/>
  <c r="BM129" i="21"/>
  <c r="BZ129" i="21"/>
  <c r="BE129" i="21"/>
  <c r="CL125" i="21"/>
  <c r="BQ125" i="21"/>
  <c r="CD125" i="21"/>
  <c r="BI125" i="21"/>
  <c r="BV125" i="21"/>
  <c r="BA125" i="21"/>
  <c r="CH128" i="21"/>
  <c r="BM128" i="21"/>
  <c r="BZ128" i="21"/>
  <c r="BE128" i="21"/>
  <c r="CL127" i="21"/>
  <c r="BQ127" i="21"/>
  <c r="CD127" i="21"/>
  <c r="BI127" i="21"/>
  <c r="BV127" i="21"/>
  <c r="BA127" i="21"/>
  <c r="CH126" i="21"/>
  <c r="BM126" i="21"/>
  <c r="BZ126" i="21"/>
  <c r="BE126" i="21"/>
  <c r="CL124" i="21"/>
  <c r="BQ124" i="21"/>
  <c r="CD124" i="21"/>
  <c r="BI124" i="21"/>
  <c r="BV124" i="21"/>
  <c r="BA124" i="21"/>
  <c r="CH123" i="21"/>
  <c r="BM123" i="21"/>
  <c r="BZ123" i="21"/>
  <c r="BE123" i="21"/>
  <c r="CL122" i="21"/>
  <c r="BQ122" i="21"/>
  <c r="CD122" i="21"/>
  <c r="BI122" i="21"/>
  <c r="BV122" i="21"/>
  <c r="BA122" i="21"/>
  <c r="CH121" i="21"/>
  <c r="BM121" i="21"/>
  <c r="BZ121" i="21"/>
  <c r="BE121" i="21"/>
  <c r="CL119" i="21"/>
  <c r="BQ119" i="21"/>
  <c r="CD119" i="21"/>
  <c r="BI119" i="21"/>
  <c r="BV119" i="21"/>
  <c r="BA119" i="21"/>
  <c r="CH118" i="21"/>
  <c r="BM118" i="21"/>
  <c r="BZ118" i="21"/>
  <c r="BE118" i="21"/>
  <c r="CL117" i="21"/>
  <c r="BQ117" i="21"/>
  <c r="CD117" i="21"/>
  <c r="BI117" i="21"/>
  <c r="BV117" i="21"/>
  <c r="BA117" i="21"/>
  <c r="CH116" i="21"/>
  <c r="BM116" i="21"/>
  <c r="BZ116" i="21"/>
  <c r="BE116" i="21"/>
  <c r="CL115" i="21"/>
  <c r="BQ115" i="21"/>
  <c r="CD115" i="21"/>
  <c r="BI115" i="21"/>
  <c r="BV115" i="21"/>
  <c r="BA115" i="21"/>
  <c r="CH114" i="21"/>
  <c r="BM114" i="21"/>
  <c r="BZ114" i="21"/>
  <c r="BE114" i="21"/>
  <c r="CL113" i="21"/>
  <c r="BQ113" i="21"/>
  <c r="CD113" i="21"/>
  <c r="BI113" i="21"/>
  <c r="BV113" i="21"/>
  <c r="BA113" i="21"/>
  <c r="CH112" i="21"/>
  <c r="BM112" i="21"/>
  <c r="BZ112" i="21"/>
  <c r="BE112" i="21"/>
  <c r="CL111" i="21"/>
  <c r="BQ111" i="21"/>
  <c r="CD111" i="21"/>
  <c r="BI111" i="21"/>
  <c r="BV111" i="21"/>
  <c r="BA111" i="21"/>
  <c r="CH110" i="21"/>
  <c r="BM110" i="21"/>
  <c r="BZ110" i="21"/>
  <c r="BE110" i="21"/>
  <c r="CL106" i="21"/>
  <c r="BQ106" i="21"/>
  <c r="CD106" i="21"/>
  <c r="BI106" i="21"/>
  <c r="BV106" i="21"/>
  <c r="BA106" i="21"/>
  <c r="CH105" i="21"/>
  <c r="BM105" i="21"/>
  <c r="BZ105" i="21"/>
  <c r="BE105" i="21"/>
  <c r="CL104" i="21"/>
  <c r="BQ104" i="21"/>
  <c r="CD104" i="21"/>
  <c r="BI104" i="21"/>
  <c r="BV104" i="21"/>
  <c r="BA104" i="21"/>
  <c r="CH103" i="21"/>
  <c r="BM103" i="21"/>
  <c r="BZ103" i="21"/>
  <c r="BE103" i="21"/>
  <c r="CL102" i="21"/>
  <c r="BQ102" i="21"/>
  <c r="CD102" i="21"/>
  <c r="BI102" i="21"/>
  <c r="BV102" i="21"/>
  <c r="BA102" i="21"/>
  <c r="CH101" i="21"/>
  <c r="BM101" i="21"/>
  <c r="BZ101" i="21"/>
  <c r="BE101" i="21"/>
  <c r="CL100" i="21"/>
  <c r="BQ100" i="21"/>
  <c r="CD100" i="21"/>
  <c r="BI100" i="21"/>
  <c r="BV100" i="21"/>
  <c r="BA100" i="21"/>
  <c r="CH99" i="21"/>
  <c r="BM99" i="21"/>
  <c r="BZ99" i="21"/>
  <c r="BE99" i="21"/>
  <c r="CL98" i="21"/>
  <c r="BQ98" i="21"/>
  <c r="CD98" i="21"/>
  <c r="BI98" i="21"/>
  <c r="BV98" i="21"/>
  <c r="BA98" i="21"/>
  <c r="CH97" i="21"/>
  <c r="BM97" i="21"/>
  <c r="BZ97" i="21"/>
  <c r="BE97" i="21"/>
  <c r="CL96" i="21"/>
  <c r="BQ96" i="21"/>
  <c r="CD96" i="21"/>
  <c r="BI96" i="21"/>
  <c r="BV96" i="21"/>
  <c r="BA96" i="21"/>
  <c r="CH95" i="21"/>
  <c r="BM95" i="21"/>
  <c r="BZ95" i="21"/>
  <c r="BE95" i="21"/>
  <c r="CL94" i="21"/>
  <c r="BQ94" i="21"/>
  <c r="CD94" i="21"/>
  <c r="BI94" i="21"/>
  <c r="BV94" i="21"/>
  <c r="BA94" i="21"/>
  <c r="CH93" i="21"/>
  <c r="BM93" i="21"/>
  <c r="BZ93" i="21"/>
  <c r="BE93" i="21"/>
  <c r="CL92" i="21"/>
  <c r="BQ92" i="21"/>
  <c r="CD92" i="21"/>
  <c r="BI92" i="21"/>
  <c r="BV92" i="21"/>
  <c r="BA92" i="21"/>
  <c r="CH91" i="21"/>
  <c r="BM91" i="21"/>
  <c r="BZ91" i="21"/>
  <c r="BE91" i="21"/>
  <c r="CL90" i="21"/>
  <c r="BQ90" i="21"/>
  <c r="CD90" i="21"/>
  <c r="BI90" i="21"/>
  <c r="BV90" i="21"/>
  <c r="BA90" i="21"/>
  <c r="CH89" i="21"/>
  <c r="BM89" i="21"/>
  <c r="BZ89" i="21"/>
  <c r="BE89" i="21"/>
  <c r="CL88" i="21"/>
  <c r="BQ88" i="21"/>
  <c r="CD88" i="21"/>
  <c r="BI88" i="21"/>
  <c r="BV88" i="21"/>
  <c r="BA88" i="21"/>
  <c r="CH87" i="21"/>
  <c r="BM87" i="21"/>
  <c r="BZ87" i="21"/>
  <c r="BE87" i="21"/>
  <c r="CL86" i="21"/>
  <c r="BQ86" i="21"/>
  <c r="CD86" i="21"/>
  <c r="BI86" i="21"/>
  <c r="BV86" i="21"/>
  <c r="BA86" i="21"/>
  <c r="CH85" i="21"/>
  <c r="BM85" i="21"/>
  <c r="BZ85" i="21"/>
  <c r="BE85" i="21"/>
  <c r="CL83" i="21"/>
  <c r="BQ83" i="21"/>
  <c r="CD83" i="21"/>
  <c r="BI83" i="21"/>
  <c r="BV83" i="21"/>
  <c r="BA83" i="21"/>
  <c r="CH82" i="21"/>
  <c r="BM82" i="21"/>
  <c r="BZ82" i="21"/>
  <c r="BE82" i="21"/>
  <c r="CL80" i="21"/>
  <c r="BQ80" i="21"/>
  <c r="CD80" i="21"/>
  <c r="BI80" i="21"/>
  <c r="BV80" i="21"/>
  <c r="BA80" i="21"/>
  <c r="CH79" i="21"/>
  <c r="BM79" i="21"/>
  <c r="BZ79" i="21"/>
  <c r="BE79" i="21"/>
  <c r="CL78" i="21"/>
  <c r="BQ78" i="21"/>
  <c r="CD78" i="21"/>
  <c r="BI78" i="21"/>
  <c r="BV78" i="21"/>
  <c r="BA78" i="21"/>
  <c r="CH76" i="21"/>
  <c r="BM76" i="21"/>
  <c r="BZ76" i="21"/>
  <c r="BE76" i="21"/>
  <c r="CL75" i="21"/>
  <c r="BQ75" i="21"/>
  <c r="CD75" i="21"/>
  <c r="BI75" i="21"/>
  <c r="BV75" i="21"/>
  <c r="BA75" i="21"/>
  <c r="CH74" i="21"/>
  <c r="BM74" i="21"/>
  <c r="BZ74" i="21"/>
  <c r="BE74" i="21"/>
  <c r="CL64" i="21"/>
  <c r="BQ64" i="21"/>
  <c r="CD64" i="21"/>
  <c r="BI64" i="21"/>
  <c r="BV64" i="21"/>
  <c r="BA64" i="21"/>
  <c r="CH63" i="21"/>
  <c r="BM63" i="21"/>
  <c r="BZ63" i="21"/>
  <c r="BE63" i="21"/>
  <c r="CL62" i="21"/>
  <c r="BQ62" i="21"/>
  <c r="CD62" i="21"/>
  <c r="BI62" i="21"/>
  <c r="BV62" i="21"/>
  <c r="BA62" i="21"/>
  <c r="CH61" i="21"/>
  <c r="BM61" i="21"/>
  <c r="BZ61" i="21"/>
  <c r="BE61" i="21"/>
  <c r="CH45" i="21"/>
  <c r="BM45" i="21"/>
  <c r="BZ45" i="21"/>
  <c r="BE45" i="21"/>
  <c r="CL130" i="21"/>
  <c r="BQ130" i="21"/>
  <c r="CD130" i="21"/>
  <c r="BI130" i="21"/>
  <c r="BV130" i="21"/>
  <c r="BA130" i="21"/>
  <c r="CH120" i="21"/>
  <c r="BM120" i="21"/>
  <c r="BZ120" i="21"/>
  <c r="BE120" i="21"/>
  <c r="CL109" i="21"/>
  <c r="BQ109" i="21"/>
  <c r="CD109" i="21"/>
  <c r="BI109" i="21"/>
  <c r="BV109" i="21"/>
  <c r="BA109" i="21"/>
  <c r="CH108" i="21"/>
  <c r="BM108" i="21"/>
  <c r="BZ108" i="21"/>
  <c r="BE108" i="21"/>
  <c r="CL107" i="21"/>
  <c r="BQ107" i="21"/>
  <c r="CD107" i="21"/>
  <c r="BI107" i="21"/>
  <c r="BV107" i="21"/>
  <c r="BA107" i="21"/>
  <c r="CH84" i="21"/>
  <c r="BM84" i="21"/>
  <c r="BZ84" i="21"/>
  <c r="BE84" i="21"/>
  <c r="CL81" i="21"/>
  <c r="BQ81" i="21"/>
  <c r="CD81" i="21"/>
  <c r="BI81" i="21"/>
  <c r="BV81" i="21"/>
  <c r="BA81" i="21"/>
  <c r="CH77" i="21"/>
  <c r="BM77" i="21"/>
  <c r="BZ77" i="21"/>
  <c r="BE77" i="21"/>
  <c r="CH27" i="21"/>
  <c r="BM27" i="21"/>
  <c r="BZ27" i="21"/>
  <c r="BE27" i="21"/>
  <c r="CL26" i="21"/>
  <c r="BQ26" i="21"/>
  <c r="CD26" i="21"/>
  <c r="BI26" i="21"/>
  <c r="BV26" i="21"/>
  <c r="BA26" i="21"/>
  <c r="CH24" i="21"/>
  <c r="BM24" i="21"/>
  <c r="BZ24" i="21"/>
  <c r="BE24" i="21"/>
  <c r="CL23" i="21"/>
  <c r="BQ23" i="21"/>
  <c r="CD23" i="21"/>
  <c r="BI23" i="21"/>
  <c r="BV23" i="21"/>
  <c r="BA23" i="21"/>
  <c r="CH22" i="21"/>
  <c r="BM22" i="21"/>
  <c r="BZ22" i="21"/>
  <c r="BE22" i="21"/>
  <c r="CL21" i="21"/>
  <c r="BQ21" i="21"/>
  <c r="CD21" i="21"/>
  <c r="BI21" i="21"/>
  <c r="BV21" i="21"/>
  <c r="BA21" i="21"/>
  <c r="CH20" i="21"/>
  <c r="BM20" i="21"/>
  <c r="BZ20" i="21"/>
  <c r="BE20" i="21"/>
  <c r="CL19" i="21"/>
  <c r="BQ19" i="21"/>
  <c r="CD19" i="21"/>
  <c r="BI19" i="21"/>
  <c r="BV19" i="21"/>
  <c r="BA19" i="21"/>
  <c r="CH16" i="21"/>
  <c r="BM16" i="21"/>
  <c r="BZ16" i="21"/>
  <c r="BE16" i="21"/>
  <c r="CL15" i="21"/>
  <c r="BQ15" i="21"/>
  <c r="CD15" i="21"/>
  <c r="BI15" i="21"/>
  <c r="BV15" i="21"/>
  <c r="BA15" i="21"/>
  <c r="CH13" i="21"/>
  <c r="BM13" i="21"/>
  <c r="BZ13" i="21"/>
  <c r="BE13" i="21"/>
  <c r="CL10" i="21"/>
  <c r="BQ10" i="21"/>
  <c r="CD10" i="21"/>
  <c r="BI10" i="21"/>
  <c r="BV10" i="21"/>
  <c r="BA10" i="21"/>
  <c r="CH9" i="21"/>
  <c r="BM9" i="21"/>
  <c r="BZ9" i="21"/>
  <c r="BE9" i="21"/>
  <c r="BQ8" i="21"/>
  <c r="CL8" i="21"/>
  <c r="BI8" i="21"/>
  <c r="CD8" i="21"/>
  <c r="BA8" i="21"/>
  <c r="BV8" i="21"/>
  <c r="BM5" i="21"/>
  <c r="CH5" i="21"/>
  <c r="BE5" i="21"/>
  <c r="BZ5" i="21"/>
  <c r="CL25" i="21"/>
  <c r="BQ25" i="21"/>
  <c r="CD25" i="21"/>
  <c r="BI25" i="21"/>
  <c r="BV25" i="21"/>
  <c r="BA25" i="21"/>
  <c r="CH18" i="21"/>
  <c r="BM18" i="21"/>
  <c r="BZ18" i="21"/>
  <c r="BE18" i="21"/>
  <c r="CL14" i="21"/>
  <c r="BQ14" i="21"/>
  <c r="CD14" i="21"/>
  <c r="BI14" i="21"/>
  <c r="BV14" i="21"/>
  <c r="BA14" i="21"/>
  <c r="CH12" i="21"/>
  <c r="BM12" i="21"/>
  <c r="BZ12" i="21"/>
  <c r="BE12" i="21"/>
  <c r="CL11" i="21"/>
  <c r="BQ11" i="21"/>
  <c r="CD11" i="21"/>
  <c r="BI11" i="21"/>
  <c r="BV11" i="21"/>
  <c r="BA11" i="21"/>
  <c r="CH7" i="21"/>
  <c r="BM7" i="21"/>
  <c r="BZ7" i="21"/>
  <c r="BE7" i="21"/>
  <c r="CL6" i="21"/>
  <c r="BQ6" i="21"/>
  <c r="CD6" i="21"/>
  <c r="BI6" i="21"/>
  <c r="BV6" i="21"/>
  <c r="BA6" i="21"/>
  <c r="BX23" i="21"/>
  <c r="BT35" i="21"/>
  <c r="BS35" i="21"/>
  <c r="BS31" i="21"/>
  <c r="CO31" i="21"/>
  <c r="O7" i="20"/>
  <c r="I7" i="20"/>
  <c r="AB7" i="19"/>
  <c r="E6" i="19"/>
  <c r="G6" i="19" s="1"/>
  <c r="I6" i="19" s="1"/>
  <c r="F18" i="19"/>
  <c r="I18" i="19"/>
  <c r="F5" i="19"/>
  <c r="I5" i="19"/>
  <c r="V12" i="19"/>
  <c r="E12" i="19"/>
  <c r="N22" i="19"/>
  <c r="Q22" i="19"/>
  <c r="AB20" i="19"/>
  <c r="W21" i="19" s="1"/>
  <c r="V21" i="19" s="1"/>
  <c r="L22" i="19"/>
  <c r="K21" i="19"/>
  <c r="E7" i="19"/>
  <c r="AB14" i="19"/>
  <c r="W17" i="19" s="1"/>
  <c r="E13" i="19"/>
  <c r="AG30" i="21" l="1"/>
  <c r="AG32" i="21"/>
  <c r="AG39" i="21"/>
  <c r="AG17" i="21"/>
  <c r="AG29" i="21"/>
  <c r="AG36" i="21"/>
  <c r="AG38" i="21"/>
  <c r="AG31" i="21"/>
  <c r="AG34" i="21"/>
  <c r="AG35" i="21"/>
  <c r="AG28" i="21"/>
  <c r="AG33" i="21"/>
  <c r="AG37" i="21"/>
  <c r="D16" i="20"/>
  <c r="D15" i="20"/>
  <c r="D14" i="20"/>
  <c r="V17" i="19"/>
  <c r="E17" i="19"/>
  <c r="G7" i="19"/>
  <c r="W16" i="19"/>
  <c r="W14" i="19"/>
  <c r="E11" i="19"/>
  <c r="V11" i="19"/>
  <c r="W19" i="19"/>
  <c r="E9" i="19"/>
  <c r="V9" i="19"/>
  <c r="E8" i="19"/>
  <c r="K5" i="19"/>
  <c r="H5" i="19"/>
  <c r="M21" i="19"/>
  <c r="J21" i="19"/>
  <c r="K18" i="19"/>
  <c r="H18" i="19"/>
  <c r="S22" i="19"/>
  <c r="P22" i="19"/>
  <c r="D13" i="19"/>
  <c r="G13" i="19"/>
  <c r="V10" i="19"/>
  <c r="E10" i="19"/>
  <c r="W20" i="19"/>
  <c r="D12" i="19"/>
  <c r="G12" i="19"/>
  <c r="K6" i="19"/>
  <c r="BW34" i="21" l="1"/>
  <c r="BB34" i="21"/>
  <c r="BW38" i="21"/>
  <c r="BB38" i="21"/>
  <c r="BB36" i="21"/>
  <c r="BW36" i="21"/>
  <c r="BW30" i="21"/>
  <c r="BB30" i="21"/>
  <c r="BW29" i="21"/>
  <c r="BB29" i="21"/>
  <c r="AF30" i="21"/>
  <c r="AF32" i="21"/>
  <c r="AF39" i="21"/>
  <c r="AF17" i="21"/>
  <c r="AF29" i="21"/>
  <c r="AF36" i="21"/>
  <c r="AF38" i="21"/>
  <c r="AF31" i="21"/>
  <c r="AF34" i="21"/>
  <c r="AF35" i="21"/>
  <c r="AF28" i="21"/>
  <c r="AF33" i="21"/>
  <c r="AF37" i="21"/>
  <c r="C16" i="20"/>
  <c r="C14" i="20"/>
  <c r="C15" i="20"/>
  <c r="BW33" i="21"/>
  <c r="BB33" i="21"/>
  <c r="BW17" i="21"/>
  <c r="BB17" i="21"/>
  <c r="AI31" i="21"/>
  <c r="AI34" i="21"/>
  <c r="AI35" i="21"/>
  <c r="AI28" i="21"/>
  <c r="AI33" i="21"/>
  <c r="AI37" i="21"/>
  <c r="AI30" i="21"/>
  <c r="AI32" i="21"/>
  <c r="AI39" i="21"/>
  <c r="F15" i="20"/>
  <c r="AI17" i="21"/>
  <c r="AI29" i="21"/>
  <c r="AI36" i="21"/>
  <c r="AI38" i="21"/>
  <c r="F16" i="20"/>
  <c r="F14" i="20"/>
  <c r="BW28" i="21"/>
  <c r="BB28" i="21"/>
  <c r="BW39" i="21"/>
  <c r="BB39" i="21"/>
  <c r="BB31" i="21"/>
  <c r="BW31" i="21"/>
  <c r="BW37" i="21"/>
  <c r="BB37" i="21"/>
  <c r="AG65" i="21"/>
  <c r="D19" i="20"/>
  <c r="AG67" i="21"/>
  <c r="AG69" i="21"/>
  <c r="AG71" i="21"/>
  <c r="AG73" i="21"/>
  <c r="AG66" i="21"/>
  <c r="AG70" i="21"/>
  <c r="AG72" i="21"/>
  <c r="AG68" i="21"/>
  <c r="BW35" i="21"/>
  <c r="BB35" i="21"/>
  <c r="BW32" i="21"/>
  <c r="BB32" i="21"/>
  <c r="O21" i="19"/>
  <c r="L21" i="19"/>
  <c r="I13" i="19"/>
  <c r="F13" i="19"/>
  <c r="D11" i="19"/>
  <c r="G11" i="19"/>
  <c r="V14" i="19"/>
  <c r="E14" i="19"/>
  <c r="V16" i="19"/>
  <c r="E16" i="19"/>
  <c r="I12" i="19"/>
  <c r="F12" i="19"/>
  <c r="U22" i="19"/>
  <c r="T22" i="19" s="1"/>
  <c r="R22" i="19"/>
  <c r="I7" i="19"/>
  <c r="G8" i="19"/>
  <c r="M6" i="19"/>
  <c r="V20" i="19"/>
  <c r="E20" i="19"/>
  <c r="J18" i="19"/>
  <c r="M18" i="19"/>
  <c r="D9" i="19"/>
  <c r="G9" i="19"/>
  <c r="G17" i="19"/>
  <c r="D17" i="19"/>
  <c r="M5" i="19"/>
  <c r="J5" i="19"/>
  <c r="D10" i="19"/>
  <c r="G10" i="19"/>
  <c r="V19" i="19"/>
  <c r="E19" i="19"/>
  <c r="BB69" i="21" l="1"/>
  <c r="BW69" i="21"/>
  <c r="BA31" i="21"/>
  <c r="BV31" i="21"/>
  <c r="BY17" i="21"/>
  <c r="BD17" i="21"/>
  <c r="BA38" i="21"/>
  <c r="BV38" i="21"/>
  <c r="AH30" i="21"/>
  <c r="AH32" i="21"/>
  <c r="AH39" i="21"/>
  <c r="AH17" i="21"/>
  <c r="AH31" i="21"/>
  <c r="AH34" i="21"/>
  <c r="AH28" i="21"/>
  <c r="AH29" i="21"/>
  <c r="AH33" i="21"/>
  <c r="AH36" i="21"/>
  <c r="AH37" i="21"/>
  <c r="AH38" i="21"/>
  <c r="E15" i="20"/>
  <c r="AH35" i="21"/>
  <c r="E16" i="20"/>
  <c r="E14" i="20"/>
  <c r="BD34" i="21"/>
  <c r="BY34" i="21"/>
  <c r="BV36" i="21"/>
  <c r="BA36" i="21"/>
  <c r="AK31" i="21"/>
  <c r="AK34" i="21"/>
  <c r="AK35" i="21"/>
  <c r="AK28" i="21"/>
  <c r="AK33" i="21"/>
  <c r="AK37" i="21"/>
  <c r="AK30" i="21"/>
  <c r="AK32" i="21"/>
  <c r="AK39" i="21"/>
  <c r="AK17" i="21"/>
  <c r="AK29" i="21"/>
  <c r="AK36" i="21"/>
  <c r="AK38" i="21"/>
  <c r="H15" i="20"/>
  <c r="H16" i="20"/>
  <c r="H14" i="20"/>
  <c r="BB72" i="21"/>
  <c r="BW72" i="21"/>
  <c r="BW65" i="21"/>
  <c r="BB65" i="21"/>
  <c r="BY39" i="21"/>
  <c r="BD39" i="21"/>
  <c r="BD31" i="21"/>
  <c r="BY31" i="21"/>
  <c r="BA37" i="21"/>
  <c r="BV37" i="21"/>
  <c r="BV29" i="21"/>
  <c r="BA29" i="21"/>
  <c r="BY29" i="21"/>
  <c r="BD29" i="21"/>
  <c r="BW67" i="21"/>
  <c r="BB67" i="21"/>
  <c r="BW68" i="21"/>
  <c r="BB68" i="21"/>
  <c r="AG46" i="21"/>
  <c r="AG48" i="21"/>
  <c r="AG49" i="21"/>
  <c r="AG51" i="21"/>
  <c r="AG54" i="21"/>
  <c r="AG56" i="21"/>
  <c r="AG58" i="21"/>
  <c r="AG60" i="21"/>
  <c r="AG47" i="21"/>
  <c r="AG53" i="21"/>
  <c r="AG50" i="21"/>
  <c r="AG52" i="21"/>
  <c r="AG55" i="21"/>
  <c r="AG59" i="21"/>
  <c r="D18" i="20"/>
  <c r="AG57" i="21"/>
  <c r="BW70" i="21"/>
  <c r="BB70" i="21"/>
  <c r="BY32" i="21"/>
  <c r="BD32" i="21"/>
  <c r="BV33" i="21"/>
  <c r="BA33" i="21"/>
  <c r="BV17" i="21"/>
  <c r="BA17" i="21"/>
  <c r="AF65" i="21"/>
  <c r="AF67" i="21"/>
  <c r="AF69" i="21"/>
  <c r="AF71" i="21"/>
  <c r="AF73" i="21"/>
  <c r="C19" i="20"/>
  <c r="AF66" i="21"/>
  <c r="AF68" i="21"/>
  <c r="AF70" i="21"/>
  <c r="AF72" i="21"/>
  <c r="BY28" i="21"/>
  <c r="BD28" i="21"/>
  <c r="BW66" i="21"/>
  <c r="BB66" i="21"/>
  <c r="BY30" i="21"/>
  <c r="BD30" i="21"/>
  <c r="BV28" i="21"/>
  <c r="BA28" i="21"/>
  <c r="BV39" i="21"/>
  <c r="BA39" i="21"/>
  <c r="AI65" i="21"/>
  <c r="AI67" i="21"/>
  <c r="AI69" i="21"/>
  <c r="AI71" i="21"/>
  <c r="AI73" i="21"/>
  <c r="AI66" i="21"/>
  <c r="AI68" i="21"/>
  <c r="AI70" i="21"/>
  <c r="AI72" i="21"/>
  <c r="F19" i="20"/>
  <c r="AG41" i="21"/>
  <c r="AG44" i="21"/>
  <c r="AG40" i="21"/>
  <c r="AG43" i="21"/>
  <c r="AG42" i="21"/>
  <c r="D17" i="20"/>
  <c r="BB73" i="21"/>
  <c r="BW73" i="21"/>
  <c r="BD38" i="21"/>
  <c r="BY38" i="21"/>
  <c r="BY37" i="21"/>
  <c r="BD37" i="21"/>
  <c r="BV35" i="21"/>
  <c r="BA35" i="21"/>
  <c r="BV32" i="21"/>
  <c r="BA32" i="21"/>
  <c r="BW71" i="21"/>
  <c r="BB71" i="21"/>
  <c r="BY36" i="21"/>
  <c r="BD36" i="21"/>
  <c r="BD33" i="21"/>
  <c r="BY33" i="21"/>
  <c r="BV34" i="21"/>
  <c r="BA34" i="21"/>
  <c r="BV30" i="21"/>
  <c r="BA30" i="21"/>
  <c r="BY35" i="21"/>
  <c r="BD35" i="21"/>
  <c r="O18" i="19"/>
  <c r="L18" i="19"/>
  <c r="I11" i="19"/>
  <c r="F11" i="19"/>
  <c r="L5" i="19"/>
  <c r="O5" i="19"/>
  <c r="G14" i="19"/>
  <c r="D14" i="19"/>
  <c r="G20" i="19"/>
  <c r="D20" i="19"/>
  <c r="O6" i="19"/>
  <c r="K7" i="19"/>
  <c r="F17" i="19"/>
  <c r="I17" i="19"/>
  <c r="H12" i="19"/>
  <c r="K12" i="19"/>
  <c r="H13" i="19"/>
  <c r="K13" i="19"/>
  <c r="I10" i="19"/>
  <c r="F10" i="19"/>
  <c r="G19" i="19"/>
  <c r="D19" i="19"/>
  <c r="I9" i="19"/>
  <c r="F9" i="19"/>
  <c r="G16" i="19"/>
  <c r="D16" i="19"/>
  <c r="I8" i="19"/>
  <c r="N21" i="19"/>
  <c r="Q21" i="19"/>
  <c r="AI47" i="21" l="1"/>
  <c r="AI53" i="21"/>
  <c r="AI50" i="21"/>
  <c r="AI52" i="21"/>
  <c r="AI55" i="21"/>
  <c r="AI57" i="21"/>
  <c r="AI59" i="21"/>
  <c r="AI46" i="21"/>
  <c r="AI49" i="21"/>
  <c r="AI51" i="21"/>
  <c r="AI54" i="21"/>
  <c r="AI56" i="21"/>
  <c r="F18" i="20"/>
  <c r="AI58" i="21"/>
  <c r="AI48" i="21"/>
  <c r="AI60" i="21"/>
  <c r="BW49" i="21"/>
  <c r="BB49" i="21"/>
  <c r="AF41" i="21"/>
  <c r="AF44" i="21"/>
  <c r="AF40" i="21"/>
  <c r="AF43" i="21"/>
  <c r="AF42" i="21"/>
  <c r="C17" i="20"/>
  <c r="BV72" i="21"/>
  <c r="BA72" i="21"/>
  <c r="CA36" i="21"/>
  <c r="BF36" i="21"/>
  <c r="CA28" i="21"/>
  <c r="BF28" i="21"/>
  <c r="BX29" i="21"/>
  <c r="BC29" i="21"/>
  <c r="AI40" i="21"/>
  <c r="AI43" i="21"/>
  <c r="AI42" i="21"/>
  <c r="F17" i="20"/>
  <c r="AI41" i="21"/>
  <c r="AI44" i="21"/>
  <c r="BW40" i="21"/>
  <c r="BB40" i="21"/>
  <c r="BY73" i="21"/>
  <c r="BD73" i="21"/>
  <c r="BA70" i="21"/>
  <c r="BV70" i="21"/>
  <c r="BV65" i="21"/>
  <c r="BA65" i="21"/>
  <c r="BW47" i="21"/>
  <c r="BB47" i="21"/>
  <c r="BW46" i="21"/>
  <c r="BB46" i="21"/>
  <c r="BF29" i="21"/>
  <c r="CA29" i="21"/>
  <c r="BF35" i="21"/>
  <c r="CA35" i="21"/>
  <c r="BX28" i="21"/>
  <c r="BC28" i="21"/>
  <c r="BV69" i="21"/>
  <c r="BA69" i="21"/>
  <c r="BB43" i="21"/>
  <c r="BW43" i="21"/>
  <c r="BA68" i="21"/>
  <c r="BV68" i="21"/>
  <c r="BD68" i="21"/>
  <c r="BY68" i="21"/>
  <c r="BW53" i="21"/>
  <c r="BB53" i="21"/>
  <c r="BW57" i="21"/>
  <c r="BB57" i="21"/>
  <c r="BX34" i="21"/>
  <c r="BC34" i="21"/>
  <c r="BB41" i="21"/>
  <c r="BW41" i="21"/>
  <c r="BY69" i="21"/>
  <c r="BD69" i="21"/>
  <c r="BV66" i="21"/>
  <c r="BA66" i="21"/>
  <c r="BW58" i="21"/>
  <c r="BB58" i="21"/>
  <c r="CA39" i="21"/>
  <c r="BF39" i="21"/>
  <c r="CA31" i="21"/>
  <c r="BF31" i="21"/>
  <c r="BX31" i="21"/>
  <c r="BC31" i="21"/>
  <c r="CA38" i="21"/>
  <c r="BF38" i="21"/>
  <c r="BW48" i="21"/>
  <c r="BB48" i="21"/>
  <c r="AK65" i="21"/>
  <c r="AK66" i="21"/>
  <c r="AK68" i="21"/>
  <c r="AK70" i="21"/>
  <c r="AK72" i="21"/>
  <c r="AK71" i="21"/>
  <c r="AK73" i="21"/>
  <c r="H19" i="20"/>
  <c r="AK67" i="21"/>
  <c r="AK69" i="21"/>
  <c r="BB60" i="21"/>
  <c r="BW60" i="21"/>
  <c r="CA34" i="21"/>
  <c r="BF34" i="21"/>
  <c r="AH65" i="21"/>
  <c r="AH67" i="21"/>
  <c r="AH69" i="21"/>
  <c r="AH71" i="21"/>
  <c r="AH73" i="21"/>
  <c r="AH66" i="21"/>
  <c r="AH68" i="21"/>
  <c r="AH70" i="21"/>
  <c r="AH72" i="21"/>
  <c r="E19" i="20"/>
  <c r="BY67" i="21"/>
  <c r="BD67" i="21"/>
  <c r="BW59" i="21"/>
  <c r="BB59" i="21"/>
  <c r="BB56" i="21"/>
  <c r="BW56" i="21"/>
  <c r="BF32" i="21"/>
  <c r="CA32" i="21"/>
  <c r="BX38" i="21"/>
  <c r="BC38" i="21"/>
  <c r="BX17" i="21"/>
  <c r="BC17" i="21"/>
  <c r="BB42" i="21"/>
  <c r="BW42" i="21"/>
  <c r="BY66" i="21"/>
  <c r="BD66" i="21"/>
  <c r="BW44" i="21"/>
  <c r="BB44" i="21"/>
  <c r="BX35" i="21"/>
  <c r="BC35" i="21"/>
  <c r="BY65" i="21"/>
  <c r="BD65" i="21"/>
  <c r="BV73" i="21"/>
  <c r="BA73" i="21"/>
  <c r="BB55" i="21"/>
  <c r="BW55" i="21"/>
  <c r="BW54" i="21"/>
  <c r="BB54" i="21"/>
  <c r="CA30" i="21"/>
  <c r="BF30" i="21"/>
  <c r="BX37" i="21"/>
  <c r="BC37" i="21"/>
  <c r="BX39" i="21"/>
  <c r="BC39" i="21"/>
  <c r="BW50" i="21"/>
  <c r="BB50" i="21"/>
  <c r="BV67" i="21"/>
  <c r="BA67" i="21"/>
  <c r="BY71" i="21"/>
  <c r="BD71" i="21"/>
  <c r="CA17" i="21"/>
  <c r="BF17" i="21"/>
  <c r="BY72" i="21"/>
  <c r="BD72" i="21"/>
  <c r="AF46" i="21"/>
  <c r="AF48" i="21"/>
  <c r="AF49" i="21"/>
  <c r="AF51" i="21"/>
  <c r="AF54" i="21"/>
  <c r="AF56" i="21"/>
  <c r="AF58" i="21"/>
  <c r="AF47" i="21"/>
  <c r="AF53" i="21"/>
  <c r="AF50" i="21"/>
  <c r="AF52" i="21"/>
  <c r="AF55" i="21"/>
  <c r="AF57" i="21"/>
  <c r="AF59" i="21"/>
  <c r="AF60" i="21"/>
  <c r="C18" i="20"/>
  <c r="AM30" i="21"/>
  <c r="AM32" i="21"/>
  <c r="AM39" i="21"/>
  <c r="AM17" i="21"/>
  <c r="AM29" i="21"/>
  <c r="AM36" i="21"/>
  <c r="AM38" i="21"/>
  <c r="J16" i="20"/>
  <c r="J14" i="20"/>
  <c r="AM31" i="21"/>
  <c r="AM34" i="21"/>
  <c r="AM28" i="21"/>
  <c r="AM33" i="21"/>
  <c r="AM37" i="21"/>
  <c r="J15" i="20"/>
  <c r="AM35" i="21"/>
  <c r="BY70" i="21"/>
  <c r="BD70" i="21"/>
  <c r="BA71" i="21"/>
  <c r="BV71" i="21"/>
  <c r="BW52" i="21"/>
  <c r="BB52" i="21"/>
  <c r="BB51" i="21"/>
  <c r="BW51" i="21"/>
  <c r="CA37" i="21"/>
  <c r="BF37" i="21"/>
  <c r="BX36" i="21"/>
  <c r="BC36" i="21"/>
  <c r="BX32" i="21"/>
  <c r="BC32" i="21"/>
  <c r="AJ31" i="21"/>
  <c r="AJ34" i="21"/>
  <c r="AJ35" i="21"/>
  <c r="AJ28" i="21"/>
  <c r="AJ33" i="21"/>
  <c r="AJ37" i="21"/>
  <c r="AJ30" i="21"/>
  <c r="AJ32" i="21"/>
  <c r="AJ39" i="21"/>
  <c r="AJ17" i="21"/>
  <c r="AJ29" i="21"/>
  <c r="AJ36" i="21"/>
  <c r="AJ38" i="21"/>
  <c r="G15" i="20"/>
  <c r="G16" i="20"/>
  <c r="G14" i="20"/>
  <c r="CA33" i="21"/>
  <c r="BF33" i="21"/>
  <c r="BX33" i="21"/>
  <c r="BC33" i="21"/>
  <c r="BX30" i="21"/>
  <c r="BC30" i="21"/>
  <c r="P21" i="19"/>
  <c r="S21" i="19"/>
  <c r="K17" i="19"/>
  <c r="H17" i="19"/>
  <c r="F19" i="19"/>
  <c r="I19" i="19"/>
  <c r="I14" i="19"/>
  <c r="F14" i="19"/>
  <c r="K8" i="19"/>
  <c r="H10" i="19"/>
  <c r="K10" i="19"/>
  <c r="M7" i="19"/>
  <c r="M13" i="19"/>
  <c r="J13" i="19"/>
  <c r="F16" i="19"/>
  <c r="I16" i="19"/>
  <c r="Q6" i="19"/>
  <c r="H11" i="19"/>
  <c r="K11" i="19"/>
  <c r="M12" i="19"/>
  <c r="J12" i="19"/>
  <c r="N5" i="19"/>
  <c r="Q5" i="19"/>
  <c r="K9" i="19"/>
  <c r="H9" i="19"/>
  <c r="I20" i="19"/>
  <c r="F20" i="19"/>
  <c r="Q18" i="19"/>
  <c r="N18" i="19"/>
  <c r="CC36" i="21" l="1"/>
  <c r="BH36" i="21"/>
  <c r="AH41" i="21"/>
  <c r="AH43" i="21"/>
  <c r="E17" i="20"/>
  <c r="AH42" i="21"/>
  <c r="AH44" i="21"/>
  <c r="AH40" i="21"/>
  <c r="BH28" i="21"/>
  <c r="CC28" i="21"/>
  <c r="BV51" i="21"/>
  <c r="BA51" i="21"/>
  <c r="BX67" i="21"/>
  <c r="BC67" i="21"/>
  <c r="BY60" i="21"/>
  <c r="BD60" i="21"/>
  <c r="BY46" i="21"/>
  <c r="BD46" i="21"/>
  <c r="AH46" i="21"/>
  <c r="AH48" i="21"/>
  <c r="AH57" i="21"/>
  <c r="E18" i="20"/>
  <c r="AH53" i="21"/>
  <c r="AH58" i="21"/>
  <c r="AH60" i="21"/>
  <c r="AH47" i="21"/>
  <c r="AH59" i="21"/>
  <c r="AH49" i="21"/>
  <c r="AH50" i="21"/>
  <c r="AH51" i="21"/>
  <c r="AH52" i="21"/>
  <c r="AH54" i="21"/>
  <c r="AH55" i="21"/>
  <c r="AH56" i="21"/>
  <c r="AK40" i="21"/>
  <c r="AK43" i="21"/>
  <c r="AK42" i="21"/>
  <c r="AK41" i="21"/>
  <c r="AK44" i="21"/>
  <c r="H17" i="20"/>
  <c r="BZ38" i="21"/>
  <c r="BE38" i="21"/>
  <c r="BZ33" i="21"/>
  <c r="BE33" i="21"/>
  <c r="CC34" i="21"/>
  <c r="BH34" i="21"/>
  <c r="CC39" i="21"/>
  <c r="BH39" i="21"/>
  <c r="BA52" i="21"/>
  <c r="BV52" i="21"/>
  <c r="BV49" i="21"/>
  <c r="BA49" i="21"/>
  <c r="BX72" i="21"/>
  <c r="BC72" i="21"/>
  <c r="BX65" i="21"/>
  <c r="BC65" i="21"/>
  <c r="CA73" i="21"/>
  <c r="BF73" i="21"/>
  <c r="BA42" i="21"/>
  <c r="BV42" i="21"/>
  <c r="BY48" i="21"/>
  <c r="BD48" i="21"/>
  <c r="BD59" i="21"/>
  <c r="BY59" i="21"/>
  <c r="CC17" i="21"/>
  <c r="BH17" i="21"/>
  <c r="AL31" i="21"/>
  <c r="AL34" i="21"/>
  <c r="AL35" i="21"/>
  <c r="AL30" i="21"/>
  <c r="AL32" i="21"/>
  <c r="AL39" i="21"/>
  <c r="I16" i="20"/>
  <c r="I14" i="20"/>
  <c r="AL28" i="21"/>
  <c r="AL33" i="21"/>
  <c r="AL37" i="21"/>
  <c r="AL17" i="21"/>
  <c r="AL29" i="21"/>
  <c r="AL36" i="21"/>
  <c r="AL38" i="21"/>
  <c r="I15" i="20"/>
  <c r="BE28" i="21"/>
  <c r="BZ28" i="21"/>
  <c r="CC31" i="21"/>
  <c r="BH31" i="21"/>
  <c r="CC32" i="21"/>
  <c r="BH32" i="21"/>
  <c r="BV50" i="21"/>
  <c r="BA50" i="21"/>
  <c r="BV48" i="21"/>
  <c r="BA48" i="21"/>
  <c r="BX70" i="21"/>
  <c r="BC70" i="21"/>
  <c r="CA71" i="21"/>
  <c r="BF71" i="21"/>
  <c r="BY44" i="21"/>
  <c r="BD44" i="21"/>
  <c r="BV43" i="21"/>
  <c r="BA43" i="21"/>
  <c r="BY58" i="21"/>
  <c r="BD58" i="21"/>
  <c r="BY57" i="21"/>
  <c r="BD57" i="21"/>
  <c r="BZ32" i="21"/>
  <c r="BE32" i="21"/>
  <c r="BZ37" i="21"/>
  <c r="BE37" i="21"/>
  <c r="BA55" i="21"/>
  <c r="BV55" i="21"/>
  <c r="BZ36" i="21"/>
  <c r="BE36" i="21"/>
  <c r="AO30" i="21"/>
  <c r="AO32" i="21"/>
  <c r="AO39" i="21"/>
  <c r="AO17" i="21"/>
  <c r="AO29" i="21"/>
  <c r="AO36" i="21"/>
  <c r="AO38" i="21"/>
  <c r="AO31" i="21"/>
  <c r="AO34" i="21"/>
  <c r="AO35" i="21"/>
  <c r="AO28" i="21"/>
  <c r="AO33" i="21"/>
  <c r="AO37" i="21"/>
  <c r="L14" i="20"/>
  <c r="L16" i="20"/>
  <c r="L15" i="20"/>
  <c r="BE29" i="21"/>
  <c r="BZ29" i="21"/>
  <c r="BZ35" i="21"/>
  <c r="BE35" i="21"/>
  <c r="CC30" i="21"/>
  <c r="BH30" i="21"/>
  <c r="BV53" i="21"/>
  <c r="BA53" i="21"/>
  <c r="BA46" i="21"/>
  <c r="BV46" i="21"/>
  <c r="BX68" i="21"/>
  <c r="BC68" i="21"/>
  <c r="BF72" i="21"/>
  <c r="CA72" i="21"/>
  <c r="BY41" i="21"/>
  <c r="BD41" i="21"/>
  <c r="BV40" i="21"/>
  <c r="BA40" i="21"/>
  <c r="BY55" i="21"/>
  <c r="BD55" i="21"/>
  <c r="BE17" i="21"/>
  <c r="BZ17" i="21"/>
  <c r="BH35" i="21"/>
  <c r="CC35" i="21"/>
  <c r="BY56" i="21"/>
  <c r="BD56" i="21"/>
  <c r="CC37" i="21"/>
  <c r="BH37" i="21"/>
  <c r="AK47" i="21"/>
  <c r="AK53" i="21"/>
  <c r="AK50" i="21"/>
  <c r="AK52" i="21"/>
  <c r="AK55" i="21"/>
  <c r="AK57" i="21"/>
  <c r="AK59" i="21"/>
  <c r="AK46" i="21"/>
  <c r="AK48" i="21"/>
  <c r="AK49" i="21"/>
  <c r="AK51" i="21"/>
  <c r="AK54" i="21"/>
  <c r="AK56" i="21"/>
  <c r="AK60" i="21"/>
  <c r="H18" i="20"/>
  <c r="AK58" i="21"/>
  <c r="AJ65" i="21"/>
  <c r="AJ66" i="21"/>
  <c r="AJ68" i="21"/>
  <c r="AJ70" i="21"/>
  <c r="AJ72" i="21"/>
  <c r="AJ67" i="21"/>
  <c r="AJ69" i="21"/>
  <c r="AJ71" i="21"/>
  <c r="AJ73" i="21"/>
  <c r="G19" i="20"/>
  <c r="BE34" i="21"/>
  <c r="BZ34" i="21"/>
  <c r="BV47" i="21"/>
  <c r="BA47" i="21"/>
  <c r="BX66" i="21"/>
  <c r="BC66" i="21"/>
  <c r="BF70" i="21"/>
  <c r="CA70" i="21"/>
  <c r="BV44" i="21"/>
  <c r="BA44" i="21"/>
  <c r="BY52" i="21"/>
  <c r="BD52" i="21"/>
  <c r="AM65" i="21"/>
  <c r="AM66" i="21"/>
  <c r="AM68" i="21"/>
  <c r="AM70" i="21"/>
  <c r="AM72" i="21"/>
  <c r="J19" i="20"/>
  <c r="AM67" i="21"/>
  <c r="AM69" i="21"/>
  <c r="AM71" i="21"/>
  <c r="AM73" i="21"/>
  <c r="BZ39" i="21"/>
  <c r="BE39" i="21"/>
  <c r="BZ31" i="21"/>
  <c r="BE31" i="21"/>
  <c r="BH38" i="21"/>
  <c r="CC38" i="21"/>
  <c r="BV60" i="21"/>
  <c r="BA60" i="21"/>
  <c r="BV58" i="21"/>
  <c r="BA58" i="21"/>
  <c r="BX73" i="21"/>
  <c r="BC73" i="21"/>
  <c r="BF68" i="21"/>
  <c r="CA68" i="21"/>
  <c r="BY42" i="21"/>
  <c r="BD42" i="21"/>
  <c r="BV41" i="21"/>
  <c r="BA41" i="21"/>
  <c r="BY54" i="21"/>
  <c r="BD54" i="21"/>
  <c r="BD50" i="21"/>
  <c r="BY50" i="21"/>
  <c r="BV56" i="21"/>
  <c r="BA56" i="21"/>
  <c r="CA66" i="21"/>
  <c r="BF66" i="21"/>
  <c r="BY43" i="21"/>
  <c r="BD43" i="21"/>
  <c r="BY51" i="21"/>
  <c r="BD51" i="21"/>
  <c r="BD53" i="21"/>
  <c r="BY53" i="21"/>
  <c r="BA59" i="21"/>
  <c r="BV59" i="21"/>
  <c r="BX71" i="21"/>
  <c r="BC71" i="21"/>
  <c r="CA69" i="21"/>
  <c r="BF69" i="21"/>
  <c r="BZ30" i="21"/>
  <c r="BE30" i="21"/>
  <c r="CC33" i="21"/>
  <c r="BH33" i="21"/>
  <c r="CC29" i="21"/>
  <c r="BH29" i="21"/>
  <c r="BA57" i="21"/>
  <c r="BV57" i="21"/>
  <c r="BA54" i="21"/>
  <c r="BV54" i="21"/>
  <c r="BX69" i="21"/>
  <c r="BC69" i="21"/>
  <c r="BF67" i="21"/>
  <c r="CA67" i="21"/>
  <c r="CA65" i="21"/>
  <c r="BF65" i="21"/>
  <c r="BY40" i="21"/>
  <c r="BD40" i="21"/>
  <c r="BY49" i="21"/>
  <c r="BD49" i="21"/>
  <c r="BY47" i="21"/>
  <c r="BD47" i="21"/>
  <c r="K20" i="19"/>
  <c r="H20" i="19"/>
  <c r="O7" i="19"/>
  <c r="H14" i="19"/>
  <c r="K14" i="19"/>
  <c r="M11" i="19"/>
  <c r="J11" i="19"/>
  <c r="M10" i="19"/>
  <c r="J10" i="19"/>
  <c r="L13" i="19"/>
  <c r="O13" i="19"/>
  <c r="M9" i="19"/>
  <c r="J9" i="19"/>
  <c r="S6" i="19"/>
  <c r="J17" i="19"/>
  <c r="M17" i="19"/>
  <c r="O12" i="19"/>
  <c r="L12" i="19"/>
  <c r="K19" i="19"/>
  <c r="H19" i="19"/>
  <c r="S5" i="19"/>
  <c r="P5" i="19"/>
  <c r="K16" i="19"/>
  <c r="H16" i="19"/>
  <c r="M8" i="19"/>
  <c r="U21" i="19"/>
  <c r="T21" i="19" s="1"/>
  <c r="R21" i="19"/>
  <c r="S18" i="19"/>
  <c r="P18" i="19"/>
  <c r="CA60" i="21" l="1"/>
  <c r="BF60" i="21"/>
  <c r="BX56" i="21"/>
  <c r="BC56" i="21"/>
  <c r="AO65" i="21"/>
  <c r="AO70" i="21"/>
  <c r="AO67" i="21"/>
  <c r="AO69" i="21"/>
  <c r="AO71" i="21"/>
  <c r="AO73" i="21"/>
  <c r="L19" i="20"/>
  <c r="AO68" i="21"/>
  <c r="AO72" i="21"/>
  <c r="AO66" i="21"/>
  <c r="BZ70" i="21"/>
  <c r="BE70" i="21"/>
  <c r="CA54" i="21"/>
  <c r="BF54" i="21"/>
  <c r="BJ31" i="21"/>
  <c r="CE31" i="21"/>
  <c r="CB36" i="21"/>
  <c r="BG36" i="21"/>
  <c r="CB39" i="21"/>
  <c r="BG39" i="21"/>
  <c r="BX54" i="21"/>
  <c r="BC54" i="21"/>
  <c r="BX58" i="21"/>
  <c r="BC58" i="21"/>
  <c r="BX40" i="21"/>
  <c r="BC40" i="21"/>
  <c r="AM46" i="21"/>
  <c r="AM48" i="21"/>
  <c r="AM49" i="21"/>
  <c r="AM51" i="21"/>
  <c r="AM54" i="21"/>
  <c r="AM56" i="21"/>
  <c r="AM58" i="21"/>
  <c r="AM60" i="21"/>
  <c r="AM50" i="21"/>
  <c r="AM52" i="21"/>
  <c r="AM55" i="21"/>
  <c r="AM59" i="21"/>
  <c r="AM57" i="21"/>
  <c r="AM53" i="21"/>
  <c r="J18" i="20"/>
  <c r="AM47" i="21"/>
  <c r="AL65" i="21"/>
  <c r="AL66" i="21"/>
  <c r="AL68" i="21"/>
  <c r="AL70" i="21"/>
  <c r="AL72" i="21"/>
  <c r="AL67" i="21"/>
  <c r="AL69" i="21"/>
  <c r="AL71" i="21"/>
  <c r="AL73" i="21"/>
  <c r="I19" i="20"/>
  <c r="CC72" i="21"/>
  <c r="BH72" i="21"/>
  <c r="BZ68" i="21"/>
  <c r="BE68" i="21"/>
  <c r="CA51" i="21"/>
  <c r="BF51" i="21"/>
  <c r="BF50" i="21"/>
  <c r="CA50" i="21"/>
  <c r="CE38" i="21"/>
  <c r="BJ38" i="21"/>
  <c r="CB29" i="21"/>
  <c r="BG29" i="21"/>
  <c r="CB32" i="21"/>
  <c r="BG32" i="21"/>
  <c r="CA44" i="21"/>
  <c r="BF44" i="21"/>
  <c r="BX52" i="21"/>
  <c r="BC52" i="21"/>
  <c r="BX53" i="21"/>
  <c r="BC53" i="21"/>
  <c r="BX44" i="21"/>
  <c r="BC44" i="21"/>
  <c r="CA57" i="21"/>
  <c r="BF57" i="21"/>
  <c r="AJ47" i="21"/>
  <c r="AJ53" i="21"/>
  <c r="AJ50" i="21"/>
  <c r="AJ52" i="21"/>
  <c r="AJ55" i="21"/>
  <c r="AJ57" i="21"/>
  <c r="AJ46" i="21"/>
  <c r="AJ48" i="21"/>
  <c r="AJ49" i="21"/>
  <c r="AJ51" i="21"/>
  <c r="AJ54" i="21"/>
  <c r="AJ56" i="21"/>
  <c r="AJ58" i="21"/>
  <c r="G18" i="20"/>
  <c r="AJ59" i="21"/>
  <c r="AJ60" i="21"/>
  <c r="CA52" i="21"/>
  <c r="BF52" i="21"/>
  <c r="CC70" i="21"/>
  <c r="BH70" i="21"/>
  <c r="BE66" i="21"/>
  <c r="BZ66" i="21"/>
  <c r="BF49" i="21"/>
  <c r="CA49" i="21"/>
  <c r="CA53" i="21"/>
  <c r="BF53" i="21"/>
  <c r="CE36" i="21"/>
  <c r="BJ36" i="21"/>
  <c r="CB17" i="21"/>
  <c r="BG17" i="21"/>
  <c r="CB30" i="21"/>
  <c r="BG30" i="21"/>
  <c r="CA41" i="21"/>
  <c r="BF41" i="21"/>
  <c r="BX51" i="21"/>
  <c r="BC51" i="21"/>
  <c r="BX42" i="21"/>
  <c r="BC42" i="21"/>
  <c r="BE67" i="21"/>
  <c r="BZ67" i="21"/>
  <c r="CC68" i="21"/>
  <c r="BH68" i="21"/>
  <c r="BE73" i="21"/>
  <c r="BZ73" i="21"/>
  <c r="BZ65" i="21"/>
  <c r="BE65" i="21"/>
  <c r="BF48" i="21"/>
  <c r="CA48" i="21"/>
  <c r="BF47" i="21"/>
  <c r="CA47" i="21"/>
  <c r="BJ37" i="21"/>
  <c r="CE37" i="21"/>
  <c r="BJ29" i="21"/>
  <c r="CE29" i="21"/>
  <c r="CB37" i="21"/>
  <c r="BG37" i="21"/>
  <c r="BG35" i="21"/>
  <c r="CB35" i="21"/>
  <c r="BF42" i="21"/>
  <c r="CA42" i="21"/>
  <c r="BX50" i="21"/>
  <c r="BC50" i="21"/>
  <c r="BX57" i="21"/>
  <c r="BC57" i="21"/>
  <c r="CC69" i="21"/>
  <c r="BH69" i="21"/>
  <c r="BZ71" i="21"/>
  <c r="BE71" i="21"/>
  <c r="CE35" i="21"/>
  <c r="BJ35" i="21"/>
  <c r="AM41" i="21"/>
  <c r="AM44" i="21"/>
  <c r="AM43" i="21"/>
  <c r="AM42" i="21"/>
  <c r="J17" i="20"/>
  <c r="AM40" i="21"/>
  <c r="AJ40" i="21"/>
  <c r="AJ43" i="21"/>
  <c r="AJ42" i="21"/>
  <c r="AJ41" i="21"/>
  <c r="AJ44" i="21"/>
  <c r="G17" i="20"/>
  <c r="CC73" i="21"/>
  <c r="BH73" i="21"/>
  <c r="CC66" i="21"/>
  <c r="BH66" i="21"/>
  <c r="BF58" i="21"/>
  <c r="CA58" i="21"/>
  <c r="CA46" i="21"/>
  <c r="BF46" i="21"/>
  <c r="CE33" i="21"/>
  <c r="BJ33" i="21"/>
  <c r="CE17" i="21"/>
  <c r="BJ17" i="21"/>
  <c r="CB33" i="21"/>
  <c r="BG33" i="21"/>
  <c r="CB34" i="21"/>
  <c r="BG34" i="21"/>
  <c r="CA43" i="21"/>
  <c r="BF43" i="21"/>
  <c r="BX49" i="21"/>
  <c r="BC49" i="21"/>
  <c r="BX48" i="21"/>
  <c r="BC48" i="21"/>
  <c r="BX43" i="21"/>
  <c r="BC43" i="21"/>
  <c r="AQ31" i="21"/>
  <c r="AQ34" i="21"/>
  <c r="AQ35" i="21"/>
  <c r="AQ28" i="21"/>
  <c r="AQ33" i="21"/>
  <c r="AQ37" i="21"/>
  <c r="AQ30" i="21"/>
  <c r="AQ32" i="21"/>
  <c r="AQ39" i="21"/>
  <c r="N15" i="20"/>
  <c r="N16" i="20"/>
  <c r="N14" i="20"/>
  <c r="AQ17" i="21"/>
  <c r="AQ29" i="21"/>
  <c r="AQ36" i="21"/>
  <c r="AQ38" i="21"/>
  <c r="BH71" i="21"/>
  <c r="CC71" i="21"/>
  <c r="CC65" i="21"/>
  <c r="BH65" i="21"/>
  <c r="BZ69" i="21"/>
  <c r="BE69" i="21"/>
  <c r="BF59" i="21"/>
  <c r="CA59" i="21"/>
  <c r="CE28" i="21"/>
  <c r="BJ28" i="21"/>
  <c r="BJ39" i="21"/>
  <c r="CE39" i="21"/>
  <c r="CB28" i="21"/>
  <c r="BG28" i="21"/>
  <c r="CB31" i="21"/>
  <c r="BG31" i="21"/>
  <c r="CA40" i="21"/>
  <c r="BF40" i="21"/>
  <c r="BX59" i="21"/>
  <c r="BC59" i="21"/>
  <c r="BX46" i="21"/>
  <c r="BC46" i="21"/>
  <c r="BX41" i="21"/>
  <c r="BC41" i="21"/>
  <c r="BX47" i="21"/>
  <c r="BC47" i="21"/>
  <c r="AN30" i="21"/>
  <c r="AN32" i="21"/>
  <c r="AN39" i="21"/>
  <c r="AN17" i="21"/>
  <c r="AN29" i="21"/>
  <c r="AN36" i="21"/>
  <c r="AN38" i="21"/>
  <c r="AN31" i="21"/>
  <c r="AN34" i="21"/>
  <c r="AN35" i="21"/>
  <c r="AN28" i="21"/>
  <c r="AN33" i="21"/>
  <c r="AN37" i="21"/>
  <c r="K16" i="20"/>
  <c r="K14" i="20"/>
  <c r="K15" i="20"/>
  <c r="CE32" i="21"/>
  <c r="BJ32" i="21"/>
  <c r="CC67" i="21"/>
  <c r="BH67" i="21"/>
  <c r="BZ72" i="21"/>
  <c r="BE72" i="21"/>
  <c r="CA56" i="21"/>
  <c r="BF56" i="21"/>
  <c r="BF55" i="21"/>
  <c r="CA55" i="21"/>
  <c r="CE34" i="21"/>
  <c r="BJ34" i="21"/>
  <c r="CE30" i="21"/>
  <c r="BJ30" i="21"/>
  <c r="CB38" i="21"/>
  <c r="BG38" i="21"/>
  <c r="BX55" i="21"/>
  <c r="BC55" i="21"/>
  <c r="BX60" i="21"/>
  <c r="BC60" i="21"/>
  <c r="U5" i="19"/>
  <c r="R5" i="19"/>
  <c r="M14" i="19"/>
  <c r="J14" i="19"/>
  <c r="Q13" i="19"/>
  <c r="N13" i="19"/>
  <c r="U6" i="19"/>
  <c r="L9" i="19"/>
  <c r="O9" i="19"/>
  <c r="O8" i="19"/>
  <c r="Q12" i="19"/>
  <c r="N12" i="19"/>
  <c r="Q7" i="19"/>
  <c r="L11" i="19"/>
  <c r="O11" i="19"/>
  <c r="M19" i="19"/>
  <c r="J19" i="19"/>
  <c r="O17" i="19"/>
  <c r="L17" i="19"/>
  <c r="R18" i="19"/>
  <c r="U18" i="19"/>
  <c r="T18" i="19" s="1"/>
  <c r="J16" i="19"/>
  <c r="M16" i="19"/>
  <c r="O10" i="19"/>
  <c r="L10" i="19"/>
  <c r="J20" i="19"/>
  <c r="M20" i="19"/>
  <c r="CG38" i="21" l="1"/>
  <c r="BL38" i="21"/>
  <c r="CD29" i="21"/>
  <c r="BI29" i="21"/>
  <c r="BI33" i="21"/>
  <c r="CD33" i="21"/>
  <c r="CG29" i="21"/>
  <c r="BL29" i="21"/>
  <c r="CG37" i="21"/>
  <c r="BL37" i="21"/>
  <c r="CC44" i="21"/>
  <c r="BH44" i="21"/>
  <c r="BZ60" i="21"/>
  <c r="BE60" i="21"/>
  <c r="BZ48" i="21"/>
  <c r="BE48" i="21"/>
  <c r="CB66" i="21"/>
  <c r="BG66" i="21"/>
  <c r="CC52" i="21"/>
  <c r="BH52" i="21"/>
  <c r="CC48" i="21"/>
  <c r="BH48" i="21"/>
  <c r="BJ69" i="21"/>
  <c r="CE69" i="21"/>
  <c r="AO46" i="21"/>
  <c r="AO48" i="21"/>
  <c r="AO49" i="21"/>
  <c r="AO51" i="21"/>
  <c r="AO54" i="21"/>
  <c r="AO56" i="21"/>
  <c r="AO58" i="21"/>
  <c r="AO60" i="21"/>
  <c r="AO47" i="21"/>
  <c r="AO53" i="21"/>
  <c r="AO50" i="21"/>
  <c r="AO52" i="21"/>
  <c r="AO55" i="21"/>
  <c r="AO57" i="21"/>
  <c r="AO59" i="21"/>
  <c r="L18" i="20"/>
  <c r="CD28" i="21"/>
  <c r="BI28" i="21"/>
  <c r="CD39" i="21"/>
  <c r="BI39" i="21"/>
  <c r="CG17" i="21"/>
  <c r="BL17" i="21"/>
  <c r="CG33" i="21"/>
  <c r="BL33" i="21"/>
  <c r="BZ42" i="21"/>
  <c r="BE42" i="21"/>
  <c r="BH41" i="21"/>
  <c r="CC41" i="21"/>
  <c r="BZ59" i="21"/>
  <c r="BE59" i="21"/>
  <c r="BZ46" i="21"/>
  <c r="BE46" i="21"/>
  <c r="CB73" i="21"/>
  <c r="BG73" i="21"/>
  <c r="CB65" i="21"/>
  <c r="BG65" i="21"/>
  <c r="CC50" i="21"/>
  <c r="BH50" i="21"/>
  <c r="CC46" i="21"/>
  <c r="BH46" i="21"/>
  <c r="BJ67" i="21"/>
  <c r="CE67" i="21"/>
  <c r="CD17" i="21"/>
  <c r="BI17" i="21"/>
  <c r="BZ41" i="21"/>
  <c r="BE41" i="21"/>
  <c r="AL47" i="21"/>
  <c r="AL53" i="21"/>
  <c r="AL50" i="21"/>
  <c r="AL52" i="21"/>
  <c r="AL55" i="21"/>
  <c r="AL59" i="21"/>
  <c r="AL46" i="21"/>
  <c r="AL49" i="21"/>
  <c r="AL51" i="21"/>
  <c r="AL54" i="21"/>
  <c r="AL56" i="21"/>
  <c r="AL57" i="21"/>
  <c r="AL60" i="21"/>
  <c r="AL48" i="21"/>
  <c r="AL58" i="21"/>
  <c r="I18" i="20"/>
  <c r="AP30" i="21"/>
  <c r="AP32" i="21"/>
  <c r="AP39" i="21"/>
  <c r="AP31" i="21"/>
  <c r="AP34" i="21"/>
  <c r="AP35" i="21"/>
  <c r="M15" i="20"/>
  <c r="AP17" i="21"/>
  <c r="AP28" i="21"/>
  <c r="AP29" i="21"/>
  <c r="AP33" i="21"/>
  <c r="AP36" i="21"/>
  <c r="AP37" i="21"/>
  <c r="AP38" i="21"/>
  <c r="M16" i="20"/>
  <c r="M14" i="20"/>
  <c r="CD35" i="21"/>
  <c r="BI35" i="21"/>
  <c r="CD32" i="21"/>
  <c r="BI32" i="21"/>
  <c r="BL28" i="21"/>
  <c r="CG28" i="21"/>
  <c r="BZ43" i="21"/>
  <c r="BE43" i="21"/>
  <c r="BE57" i="21"/>
  <c r="BZ57" i="21"/>
  <c r="CB71" i="21"/>
  <c r="BG71" i="21"/>
  <c r="CC47" i="21"/>
  <c r="BH47" i="21"/>
  <c r="CC60" i="21"/>
  <c r="BH60" i="21"/>
  <c r="CE66" i="21"/>
  <c r="BJ66" i="21"/>
  <c r="BJ70" i="21"/>
  <c r="CE70" i="21"/>
  <c r="CG32" i="21"/>
  <c r="BL32" i="21"/>
  <c r="AS31" i="21"/>
  <c r="AS34" i="21"/>
  <c r="AS35" i="21"/>
  <c r="AS28" i="21"/>
  <c r="AS33" i="21"/>
  <c r="AS37" i="21"/>
  <c r="AS30" i="21"/>
  <c r="AS32" i="21"/>
  <c r="AS39" i="21"/>
  <c r="AS17" i="21"/>
  <c r="AS29" i="21"/>
  <c r="AS36" i="21"/>
  <c r="AS38" i="21"/>
  <c r="P14" i="20"/>
  <c r="P16" i="20"/>
  <c r="P15" i="20"/>
  <c r="BZ40" i="21"/>
  <c r="BE40" i="21"/>
  <c r="CB69" i="21"/>
  <c r="BG69" i="21"/>
  <c r="BJ65" i="21"/>
  <c r="CE65" i="21"/>
  <c r="CD30" i="21"/>
  <c r="BI30" i="21"/>
  <c r="CG35" i="21"/>
  <c r="BL35" i="21"/>
  <c r="BZ55" i="21"/>
  <c r="BE55" i="21"/>
  <c r="CC58" i="21"/>
  <c r="BH58" i="21"/>
  <c r="BI31" i="21"/>
  <c r="CD31" i="21"/>
  <c r="BE56" i="21"/>
  <c r="BZ56" i="21"/>
  <c r="CC56" i="21"/>
  <c r="BH56" i="21"/>
  <c r="AQ65" i="21"/>
  <c r="AQ67" i="21"/>
  <c r="AQ69" i="21"/>
  <c r="AQ71" i="21"/>
  <c r="AQ73" i="21"/>
  <c r="AQ66" i="21"/>
  <c r="AQ68" i="21"/>
  <c r="AQ70" i="21"/>
  <c r="AQ72" i="21"/>
  <c r="N19" i="20"/>
  <c r="BI34" i="21"/>
  <c r="CD34" i="21"/>
  <c r="BE58" i="21"/>
  <c r="BZ58" i="21"/>
  <c r="CE72" i="21"/>
  <c r="BJ72" i="21"/>
  <c r="AL40" i="21"/>
  <c r="AL43" i="21"/>
  <c r="AL42" i="21"/>
  <c r="AL41" i="21"/>
  <c r="AL44" i="21"/>
  <c r="I17" i="20"/>
  <c r="CG34" i="21"/>
  <c r="BL34" i="21"/>
  <c r="CC40" i="21"/>
  <c r="BH40" i="21"/>
  <c r="BZ52" i="21"/>
  <c r="BE52" i="21"/>
  <c r="CB67" i="21"/>
  <c r="BG67" i="21"/>
  <c r="CC53" i="21"/>
  <c r="BH53" i="21"/>
  <c r="CE68" i="21"/>
  <c r="BJ68" i="21"/>
  <c r="AN65" i="21"/>
  <c r="AN67" i="21"/>
  <c r="AN69" i="21"/>
  <c r="AN71" i="21"/>
  <c r="AN73" i="21"/>
  <c r="K19" i="20"/>
  <c r="AN66" i="21"/>
  <c r="AN68" i="21"/>
  <c r="AN70" i="21"/>
  <c r="AN72" i="21"/>
  <c r="AO41" i="21"/>
  <c r="AO44" i="21"/>
  <c r="AO40" i="21"/>
  <c r="AO43" i="21"/>
  <c r="AO42" i="21"/>
  <c r="L17" i="20"/>
  <c r="CD38" i="21"/>
  <c r="BI38" i="21"/>
  <c r="CG39" i="21"/>
  <c r="BL39" i="21"/>
  <c r="BL31" i="21"/>
  <c r="CG31" i="21"/>
  <c r="BZ54" i="21"/>
  <c r="BE54" i="21"/>
  <c r="BE50" i="21"/>
  <c r="BZ50" i="21"/>
  <c r="CB72" i="21"/>
  <c r="BG72" i="21"/>
  <c r="CC57" i="21"/>
  <c r="BH57" i="21"/>
  <c r="BH54" i="21"/>
  <c r="CC54" i="21"/>
  <c r="CC42" i="21"/>
  <c r="BH42" i="21"/>
  <c r="BZ51" i="21"/>
  <c r="BE51" i="21"/>
  <c r="BE53" i="21"/>
  <c r="BZ53" i="21"/>
  <c r="CB70" i="21"/>
  <c r="BG70" i="21"/>
  <c r="CC59" i="21"/>
  <c r="BH59" i="21"/>
  <c r="CC51" i="21"/>
  <c r="BH51" i="21"/>
  <c r="CE73" i="21"/>
  <c r="BJ73" i="21"/>
  <c r="BI36" i="21"/>
  <c r="CD36" i="21"/>
  <c r="BI37" i="21"/>
  <c r="CD37" i="21"/>
  <c r="CG36" i="21"/>
  <c r="BL36" i="21"/>
  <c r="CG30" i="21"/>
  <c r="BL30" i="21"/>
  <c r="BE44" i="21"/>
  <c r="BZ44" i="21"/>
  <c r="CC43" i="21"/>
  <c r="BH43" i="21"/>
  <c r="BE49" i="21"/>
  <c r="BZ49" i="21"/>
  <c r="BZ47" i="21"/>
  <c r="BE47" i="21"/>
  <c r="CB68" i="21"/>
  <c r="BG68" i="21"/>
  <c r="CC55" i="21"/>
  <c r="BH55" i="21"/>
  <c r="CC49" i="21"/>
  <c r="BH49" i="21"/>
  <c r="BJ71" i="21"/>
  <c r="CE71" i="21"/>
  <c r="S7" i="19"/>
  <c r="Q8" i="19"/>
  <c r="P13" i="19"/>
  <c r="S13" i="19"/>
  <c r="Q10" i="19"/>
  <c r="N10" i="19"/>
  <c r="O19" i="19"/>
  <c r="L19" i="19"/>
  <c r="O14" i="19"/>
  <c r="L14" i="19"/>
  <c r="O20" i="19"/>
  <c r="L20" i="19"/>
  <c r="N17" i="19"/>
  <c r="Q17" i="19"/>
  <c r="O16" i="19"/>
  <c r="L16" i="19"/>
  <c r="Q11" i="19"/>
  <c r="N11" i="19"/>
  <c r="Q9" i="19"/>
  <c r="N9" i="19"/>
  <c r="P12" i="19"/>
  <c r="S12" i="19"/>
  <c r="T5" i="19"/>
  <c r="W5" i="19"/>
  <c r="V5" i="19" s="1"/>
  <c r="BI68" i="21" l="1"/>
  <c r="CD68" i="21"/>
  <c r="BN37" i="21"/>
  <c r="CI37" i="21"/>
  <c r="CE43" i="21"/>
  <c r="BJ43" i="21"/>
  <c r="CG70" i="21"/>
  <c r="BL70" i="21"/>
  <c r="CI36" i="21"/>
  <c r="BN36" i="21"/>
  <c r="CI28" i="21"/>
  <c r="BN28" i="21"/>
  <c r="CF29" i="21"/>
  <c r="BK29" i="21"/>
  <c r="CF32" i="21"/>
  <c r="BK32" i="21"/>
  <c r="CB54" i="21"/>
  <c r="BG54" i="21"/>
  <c r="CB53" i="21"/>
  <c r="BG53" i="21"/>
  <c r="CE60" i="21"/>
  <c r="BJ60" i="21"/>
  <c r="AQ47" i="21"/>
  <c r="AQ53" i="21"/>
  <c r="AQ50" i="21"/>
  <c r="AQ52" i="21"/>
  <c r="AQ55" i="21"/>
  <c r="AQ57" i="21"/>
  <c r="AQ59" i="21"/>
  <c r="AQ46" i="21"/>
  <c r="N18" i="20"/>
  <c r="AQ49" i="21"/>
  <c r="AQ51" i="21"/>
  <c r="AQ54" i="21"/>
  <c r="AQ56" i="21"/>
  <c r="AQ60" i="21"/>
  <c r="AQ48" i="21"/>
  <c r="AQ58" i="21"/>
  <c r="BJ40" i="21"/>
  <c r="CE40" i="21"/>
  <c r="CD73" i="21"/>
  <c r="BI73" i="21"/>
  <c r="CG68" i="21"/>
  <c r="BL68" i="21"/>
  <c r="CI29" i="21"/>
  <c r="BN29" i="21"/>
  <c r="BN35" i="21"/>
  <c r="CI35" i="21"/>
  <c r="CF28" i="21"/>
  <c r="BK28" i="21"/>
  <c r="CF30" i="21"/>
  <c r="BK30" i="21"/>
  <c r="CB51" i="21"/>
  <c r="BG51" i="21"/>
  <c r="CB47" i="21"/>
  <c r="BG47" i="21"/>
  <c r="CE59" i="21"/>
  <c r="BJ59" i="21"/>
  <c r="BJ58" i="21"/>
  <c r="CE58" i="21"/>
  <c r="CB52" i="21"/>
  <c r="BG52" i="21"/>
  <c r="AN46" i="21"/>
  <c r="AN48" i="21"/>
  <c r="AN49" i="21"/>
  <c r="AN51" i="21"/>
  <c r="AN54" i="21"/>
  <c r="AN56" i="21"/>
  <c r="AN58" i="21"/>
  <c r="AN47" i="21"/>
  <c r="AN53" i="21"/>
  <c r="AN50" i="21"/>
  <c r="AN52" i="21"/>
  <c r="AN55" i="21"/>
  <c r="AN57" i="21"/>
  <c r="AN59" i="21"/>
  <c r="AN60" i="21"/>
  <c r="K18" i="20"/>
  <c r="AS65" i="21"/>
  <c r="AS66" i="21"/>
  <c r="AS68" i="21"/>
  <c r="AS70" i="21"/>
  <c r="AS72" i="21"/>
  <c r="AS71" i="21"/>
  <c r="P19" i="20"/>
  <c r="AS67" i="21"/>
  <c r="AS69" i="21"/>
  <c r="AS73" i="21"/>
  <c r="CE44" i="21"/>
  <c r="BJ44" i="21"/>
  <c r="BI71" i="21"/>
  <c r="CD71" i="21"/>
  <c r="BL66" i="21"/>
  <c r="CG66" i="21"/>
  <c r="BN17" i="21"/>
  <c r="CI17" i="21"/>
  <c r="CI34" i="21"/>
  <c r="BN34" i="21"/>
  <c r="CF17" i="21"/>
  <c r="BK17" i="21"/>
  <c r="CB49" i="21"/>
  <c r="BG49" i="21"/>
  <c r="CE57" i="21"/>
  <c r="BJ57" i="21"/>
  <c r="CE56" i="21"/>
  <c r="BJ56" i="21"/>
  <c r="AP65" i="21"/>
  <c r="M19" i="20"/>
  <c r="AP67" i="21"/>
  <c r="AP69" i="21"/>
  <c r="AP71" i="21"/>
  <c r="AP73" i="21"/>
  <c r="AP66" i="21"/>
  <c r="AP68" i="21"/>
  <c r="AP70" i="21"/>
  <c r="AP72" i="21"/>
  <c r="CE41" i="21"/>
  <c r="BJ41" i="21"/>
  <c r="BI69" i="21"/>
  <c r="CD69" i="21"/>
  <c r="CB44" i="21"/>
  <c r="BG44" i="21"/>
  <c r="CG73" i="21"/>
  <c r="BL73" i="21"/>
  <c r="CI39" i="21"/>
  <c r="BN39" i="21"/>
  <c r="BN31" i="21"/>
  <c r="CI31" i="21"/>
  <c r="CB58" i="21"/>
  <c r="BG58" i="21"/>
  <c r="CB46" i="21"/>
  <c r="BG46" i="21"/>
  <c r="CE55" i="21"/>
  <c r="BJ55" i="21"/>
  <c r="BJ54" i="21"/>
  <c r="CE54" i="21"/>
  <c r="CG67" i="21"/>
  <c r="BL67" i="21"/>
  <c r="CD67" i="21"/>
  <c r="BI67" i="21"/>
  <c r="CB43" i="21"/>
  <c r="BG43" i="21"/>
  <c r="BK36" i="21"/>
  <c r="CF36" i="21"/>
  <c r="AU30" i="21"/>
  <c r="AU32" i="21"/>
  <c r="AU39" i="21"/>
  <c r="AU17" i="21"/>
  <c r="AU29" i="21"/>
  <c r="AU36" i="21"/>
  <c r="AU38" i="21"/>
  <c r="AU28" i="21"/>
  <c r="AU33" i="21"/>
  <c r="AU37" i="21"/>
  <c r="AU35" i="21"/>
  <c r="R16" i="20"/>
  <c r="R14" i="20"/>
  <c r="AU31" i="21"/>
  <c r="AU34" i="21"/>
  <c r="R15" i="20"/>
  <c r="CD72" i="21"/>
  <c r="BI72" i="21"/>
  <c r="CB41" i="21"/>
  <c r="BG41" i="21"/>
  <c r="CG71" i="21"/>
  <c r="BL71" i="21"/>
  <c r="CI32" i="21"/>
  <c r="BN32" i="21"/>
  <c r="CF38" i="21"/>
  <c r="BK38" i="21"/>
  <c r="CF35" i="21"/>
  <c r="BK35" i="21"/>
  <c r="CB48" i="21"/>
  <c r="BG48" i="21"/>
  <c r="CB59" i="21"/>
  <c r="BG59" i="21"/>
  <c r="BJ52" i="21"/>
  <c r="CE52" i="21"/>
  <c r="CE51" i="21"/>
  <c r="BJ51" i="21"/>
  <c r="AR31" i="21"/>
  <c r="AR34" i="21"/>
  <c r="AR35" i="21"/>
  <c r="AR28" i="21"/>
  <c r="AR33" i="21"/>
  <c r="AR37" i="21"/>
  <c r="AR30" i="21"/>
  <c r="AR32" i="21"/>
  <c r="AR39" i="21"/>
  <c r="AR17" i="21"/>
  <c r="AR29" i="21"/>
  <c r="AR36" i="21"/>
  <c r="AR38" i="21"/>
  <c r="O15" i="20"/>
  <c r="O16" i="20"/>
  <c r="O14" i="20"/>
  <c r="BI70" i="21"/>
  <c r="CD70" i="21"/>
  <c r="CD65" i="21"/>
  <c r="BI65" i="21"/>
  <c r="CB42" i="21"/>
  <c r="BG42" i="21"/>
  <c r="CG69" i="21"/>
  <c r="BL69" i="21"/>
  <c r="BN30" i="21"/>
  <c r="CI30" i="21"/>
  <c r="CF37" i="21"/>
  <c r="BK37" i="21"/>
  <c r="CF34" i="21"/>
  <c r="BK34" i="21"/>
  <c r="CB60" i="21"/>
  <c r="BG60" i="21"/>
  <c r="CB55" i="21"/>
  <c r="BG55" i="21"/>
  <c r="CE50" i="21"/>
  <c r="BJ50" i="21"/>
  <c r="BJ49" i="21"/>
  <c r="CE49" i="21"/>
  <c r="CB57" i="21"/>
  <c r="BG57" i="21"/>
  <c r="CE53" i="21"/>
  <c r="BJ53" i="21"/>
  <c r="CE48" i="21"/>
  <c r="BJ48" i="21"/>
  <c r="AN41" i="21"/>
  <c r="AN44" i="21"/>
  <c r="AN40" i="21"/>
  <c r="AN43" i="21"/>
  <c r="AN42" i="21"/>
  <c r="K17" i="20"/>
  <c r="CF31" i="21"/>
  <c r="BK31" i="21"/>
  <c r="AQ40" i="21"/>
  <c r="AQ43" i="21"/>
  <c r="AQ42" i="21"/>
  <c r="AQ41" i="21"/>
  <c r="N17" i="20"/>
  <c r="AQ44" i="21"/>
  <c r="CE42" i="21"/>
  <c r="BJ42" i="21"/>
  <c r="CD66" i="21"/>
  <c r="BI66" i="21"/>
  <c r="CB40" i="21"/>
  <c r="BG40" i="21"/>
  <c r="CG72" i="21"/>
  <c r="BL72" i="21"/>
  <c r="CG65" i="21"/>
  <c r="BL65" i="21"/>
  <c r="CI38" i="21"/>
  <c r="BN38" i="21"/>
  <c r="CI33" i="21"/>
  <c r="BN33" i="21"/>
  <c r="CF33" i="21"/>
  <c r="BK33" i="21"/>
  <c r="CF39" i="21"/>
  <c r="BK39" i="21"/>
  <c r="CB56" i="21"/>
  <c r="BG56" i="21"/>
  <c r="CB50" i="21"/>
  <c r="BG50" i="21"/>
  <c r="CE47" i="21"/>
  <c r="BJ47" i="21"/>
  <c r="CE46" i="21"/>
  <c r="BJ46" i="21"/>
  <c r="U12" i="19"/>
  <c r="T12" i="19" s="1"/>
  <c r="R12" i="19"/>
  <c r="S17" i="19"/>
  <c r="P17" i="19"/>
  <c r="P10" i="19"/>
  <c r="S10" i="19"/>
  <c r="S9" i="19"/>
  <c r="P9" i="19"/>
  <c r="S11" i="19"/>
  <c r="P11" i="19"/>
  <c r="Q14" i="19"/>
  <c r="N14" i="19"/>
  <c r="S8" i="19"/>
  <c r="U13" i="19"/>
  <c r="R13" i="19"/>
  <c r="N20" i="19"/>
  <c r="Q20" i="19"/>
  <c r="Q16" i="19"/>
  <c r="N16" i="19"/>
  <c r="N19" i="19"/>
  <c r="Q19" i="19"/>
  <c r="U7" i="19"/>
  <c r="CF68" i="21" l="1"/>
  <c r="BK68" i="21"/>
  <c r="BM38" i="21"/>
  <c r="CH38" i="21"/>
  <c r="BM36" i="21"/>
  <c r="CH36" i="21"/>
  <c r="CK28" i="21"/>
  <c r="BP28" i="21"/>
  <c r="CF73" i="21"/>
  <c r="BK73" i="21"/>
  <c r="BN73" i="21"/>
  <c r="CI73" i="21"/>
  <c r="BN66" i="21"/>
  <c r="CI66" i="21"/>
  <c r="BI50" i="21"/>
  <c r="CD50" i="21"/>
  <c r="CD48" i="21"/>
  <c r="BI48" i="21"/>
  <c r="CG49" i="21"/>
  <c r="BL49" i="21"/>
  <c r="CG53" i="21"/>
  <c r="BL53" i="21"/>
  <c r="AT31" i="21"/>
  <c r="AT34" i="21"/>
  <c r="AT35" i="21"/>
  <c r="AT30" i="21"/>
  <c r="AT32" i="21"/>
  <c r="AT17" i="21"/>
  <c r="AT29" i="21"/>
  <c r="AT36" i="21"/>
  <c r="AT38" i="21"/>
  <c r="AT39" i="21"/>
  <c r="Q16" i="20"/>
  <c r="Q14" i="20"/>
  <c r="AT28" i="21"/>
  <c r="AT33" i="21"/>
  <c r="AT37" i="21"/>
  <c r="Q15" i="20"/>
  <c r="CH29" i="21"/>
  <c r="BM29" i="21"/>
  <c r="CH35" i="21"/>
  <c r="BM35" i="21"/>
  <c r="CK34" i="21"/>
  <c r="BP34" i="21"/>
  <c r="CK38" i="21"/>
  <c r="BP38" i="21"/>
  <c r="CF71" i="21"/>
  <c r="BK71" i="21"/>
  <c r="CI69" i="21"/>
  <c r="BN69" i="21"/>
  <c r="CI65" i="21"/>
  <c r="BN65" i="21"/>
  <c r="CD53" i="21"/>
  <c r="BI53" i="21"/>
  <c r="CD46" i="21"/>
  <c r="BI46" i="21"/>
  <c r="BL47" i="21"/>
  <c r="CG47" i="21"/>
  <c r="BI41" i="21"/>
  <c r="CD41" i="21"/>
  <c r="BM28" i="21"/>
  <c r="CH28" i="21"/>
  <c r="T13" i="19"/>
  <c r="AW30" i="21"/>
  <c r="AW32" i="21"/>
  <c r="AW39" i="21"/>
  <c r="AW17" i="21"/>
  <c r="AW29" i="21"/>
  <c r="AW36" i="21"/>
  <c r="AW38" i="21"/>
  <c r="AW31" i="21"/>
  <c r="AW34" i="21"/>
  <c r="AW35" i="21"/>
  <c r="AW28" i="21"/>
  <c r="AW33" i="21"/>
  <c r="AW37" i="21"/>
  <c r="T15" i="20"/>
  <c r="T16" i="20"/>
  <c r="T14" i="20"/>
  <c r="CG44" i="21"/>
  <c r="BL44" i="21"/>
  <c r="BM17" i="21"/>
  <c r="CH17" i="21"/>
  <c r="CH34" i="21"/>
  <c r="BM34" i="21"/>
  <c r="CK31" i="21"/>
  <c r="BP31" i="21"/>
  <c r="BP36" i="21"/>
  <c r="CK36" i="21"/>
  <c r="CF69" i="21"/>
  <c r="BK69" i="21"/>
  <c r="CI67" i="21"/>
  <c r="BN67" i="21"/>
  <c r="CD47" i="21"/>
  <c r="BI47" i="21"/>
  <c r="CG58" i="21"/>
  <c r="BL58" i="21"/>
  <c r="CG46" i="21"/>
  <c r="BL46" i="21"/>
  <c r="AS47" i="21"/>
  <c r="AS53" i="21"/>
  <c r="AS50" i="21"/>
  <c r="AS52" i="21"/>
  <c r="AS55" i="21"/>
  <c r="AS57" i="21"/>
  <c r="AS59" i="21"/>
  <c r="AS46" i="21"/>
  <c r="AS48" i="21"/>
  <c r="AS49" i="21"/>
  <c r="AS51" i="21"/>
  <c r="AS54" i="21"/>
  <c r="AS56" i="21"/>
  <c r="AS58" i="21"/>
  <c r="P18" i="20"/>
  <c r="AS60" i="21"/>
  <c r="BI60" i="21"/>
  <c r="CD60" i="21"/>
  <c r="CG48" i="21"/>
  <c r="BL48" i="21"/>
  <c r="CG59" i="21"/>
  <c r="BL59" i="21"/>
  <c r="CD42" i="21"/>
  <c r="BI42" i="21"/>
  <c r="CH39" i="21"/>
  <c r="BM39" i="21"/>
  <c r="CK29" i="21"/>
  <c r="BP29" i="21"/>
  <c r="AP41" i="21"/>
  <c r="AP40" i="21"/>
  <c r="M17" i="20"/>
  <c r="AP43" i="21"/>
  <c r="AP42" i="21"/>
  <c r="AP44" i="21"/>
  <c r="CG41" i="21"/>
  <c r="BL41" i="21"/>
  <c r="CF72" i="21"/>
  <c r="BK72" i="21"/>
  <c r="BI59" i="21"/>
  <c r="CD59" i="21"/>
  <c r="BL57" i="21"/>
  <c r="CG57" i="21"/>
  <c r="CG43" i="21"/>
  <c r="BL43" i="21"/>
  <c r="BM31" i="21"/>
  <c r="CH31" i="21"/>
  <c r="CF67" i="21"/>
  <c r="BK67" i="21"/>
  <c r="CD58" i="21"/>
  <c r="BI58" i="21"/>
  <c r="AR65" i="21"/>
  <c r="AR66" i="21"/>
  <c r="AR68" i="21"/>
  <c r="AR70" i="21"/>
  <c r="AR72" i="21"/>
  <c r="AR67" i="21"/>
  <c r="AR69" i="21"/>
  <c r="AR71" i="21"/>
  <c r="AR73" i="21"/>
  <c r="O19" i="20"/>
  <c r="CD43" i="21"/>
  <c r="BI43" i="21"/>
  <c r="CH32" i="21"/>
  <c r="BM32" i="21"/>
  <c r="CK17" i="21"/>
  <c r="BP17" i="21"/>
  <c r="CI71" i="21"/>
  <c r="BN71" i="21"/>
  <c r="CD56" i="21"/>
  <c r="BI56" i="21"/>
  <c r="CG60" i="21"/>
  <c r="BL60" i="21"/>
  <c r="AP46" i="21"/>
  <c r="AP48" i="21"/>
  <c r="AP47" i="21"/>
  <c r="AP49" i="21"/>
  <c r="AP50" i="21"/>
  <c r="AP51" i="21"/>
  <c r="AP52" i="21"/>
  <c r="AP54" i="21"/>
  <c r="AP55" i="21"/>
  <c r="AP56" i="21"/>
  <c r="AP60" i="21"/>
  <c r="AP53" i="21"/>
  <c r="AP57" i="21"/>
  <c r="AP59" i="21"/>
  <c r="AP58" i="21"/>
  <c r="M18" i="20"/>
  <c r="AS40" i="21"/>
  <c r="AS43" i="21"/>
  <c r="AS42" i="21"/>
  <c r="AS41" i="21"/>
  <c r="AS44" i="21"/>
  <c r="P17" i="20"/>
  <c r="AU65" i="21"/>
  <c r="AU66" i="21"/>
  <c r="AU68" i="21"/>
  <c r="AU70" i="21"/>
  <c r="AU72" i="21"/>
  <c r="R19" i="20"/>
  <c r="AU67" i="21"/>
  <c r="AU69" i="21"/>
  <c r="AU71" i="21"/>
  <c r="AU73" i="21"/>
  <c r="CG42" i="21"/>
  <c r="BL42" i="21"/>
  <c r="CD40" i="21"/>
  <c r="BI40" i="21"/>
  <c r="CH30" i="21"/>
  <c r="BM30" i="21"/>
  <c r="BP35" i="21"/>
  <c r="CK35" i="21"/>
  <c r="BP39" i="21"/>
  <c r="CK39" i="21"/>
  <c r="CF70" i="21"/>
  <c r="BK70" i="21"/>
  <c r="CF65" i="21"/>
  <c r="BK65" i="21"/>
  <c r="CI72" i="21"/>
  <c r="BN72" i="21"/>
  <c r="CD57" i="21"/>
  <c r="BI57" i="21"/>
  <c r="CD54" i="21"/>
  <c r="BI54" i="21"/>
  <c r="CG56" i="21"/>
  <c r="BL56" i="21"/>
  <c r="CG55" i="21"/>
  <c r="BL55" i="21"/>
  <c r="CH37" i="21"/>
  <c r="BM37" i="21"/>
  <c r="CK32" i="21"/>
  <c r="BP32" i="21"/>
  <c r="BN70" i="21"/>
  <c r="CI70" i="21"/>
  <c r="CD55" i="21"/>
  <c r="BI55" i="21"/>
  <c r="BI51" i="21"/>
  <c r="CD51" i="21"/>
  <c r="CG54" i="21"/>
  <c r="BL54" i="21"/>
  <c r="CG52" i="21"/>
  <c r="BL52" i="21"/>
  <c r="CD44" i="21"/>
  <c r="BI44" i="21"/>
  <c r="CK37" i="21"/>
  <c r="BP37" i="21"/>
  <c r="CG40" i="21"/>
  <c r="BL40" i="21"/>
  <c r="CH33" i="21"/>
  <c r="BM33" i="21"/>
  <c r="CK33" i="21"/>
  <c r="BP33" i="21"/>
  <c r="CK30" i="21"/>
  <c r="BP30" i="21"/>
  <c r="CF66" i="21"/>
  <c r="BK66" i="21"/>
  <c r="CI68" i="21"/>
  <c r="BN68" i="21"/>
  <c r="BI52" i="21"/>
  <c r="CD52" i="21"/>
  <c r="CD49" i="21"/>
  <c r="BI49" i="21"/>
  <c r="CG51" i="21"/>
  <c r="BL51" i="21"/>
  <c r="CG50" i="21"/>
  <c r="BL50" i="21"/>
  <c r="U9" i="19"/>
  <c r="T9" i="19" s="1"/>
  <c r="R9" i="19"/>
  <c r="U10" i="19"/>
  <c r="T10" i="19" s="1"/>
  <c r="R10" i="19"/>
  <c r="S19" i="19"/>
  <c r="P19" i="19"/>
  <c r="S16" i="19"/>
  <c r="P16" i="19"/>
  <c r="P14" i="19"/>
  <c r="S14" i="19"/>
  <c r="U17" i="19"/>
  <c r="R17" i="19"/>
  <c r="S20" i="19"/>
  <c r="P20" i="19"/>
  <c r="U8" i="19"/>
  <c r="U11" i="19"/>
  <c r="T11" i="19" s="1"/>
  <c r="R11" i="19"/>
  <c r="BP65" i="21" l="1"/>
  <c r="CK65" i="21"/>
  <c r="CK67" i="21"/>
  <c r="BP67" i="21"/>
  <c r="BN44" i="21"/>
  <c r="CI44" i="21"/>
  <c r="CF50" i="21"/>
  <c r="BK50" i="21"/>
  <c r="CH68" i="21"/>
  <c r="BM68" i="21"/>
  <c r="CF41" i="21"/>
  <c r="BK41" i="21"/>
  <c r="BN56" i="21"/>
  <c r="CI56" i="21"/>
  <c r="BN55" i="21"/>
  <c r="CI55" i="21"/>
  <c r="BR34" i="21"/>
  <c r="CM34" i="21"/>
  <c r="BR30" i="21"/>
  <c r="CM30" i="21"/>
  <c r="CJ39" i="21"/>
  <c r="BO39" i="21"/>
  <c r="CJ34" i="21"/>
  <c r="BO34" i="21"/>
  <c r="CI41" i="21"/>
  <c r="BN41" i="21"/>
  <c r="CF53" i="21"/>
  <c r="BK53" i="21"/>
  <c r="CF49" i="21"/>
  <c r="BK49" i="21"/>
  <c r="BM66" i="21"/>
  <c r="CH66" i="21"/>
  <c r="CI54" i="21"/>
  <c r="BN54" i="21"/>
  <c r="BN52" i="21"/>
  <c r="CI52" i="21"/>
  <c r="BR31" i="21"/>
  <c r="CM31" i="21"/>
  <c r="AV30" i="21"/>
  <c r="AV32" i="21"/>
  <c r="AV39" i="21"/>
  <c r="AV17" i="21"/>
  <c r="AV29" i="21"/>
  <c r="AV36" i="21"/>
  <c r="AV38" i="21"/>
  <c r="AV31" i="21"/>
  <c r="AV34" i="21"/>
  <c r="AV35" i="21"/>
  <c r="AV28" i="21"/>
  <c r="AV33" i="21"/>
  <c r="AV37" i="21"/>
  <c r="S15" i="20"/>
  <c r="S16" i="20"/>
  <c r="S14" i="20"/>
  <c r="CJ38" i="21"/>
  <c r="BO38" i="21"/>
  <c r="CJ31" i="21"/>
  <c r="BO31" i="21"/>
  <c r="CF52" i="21"/>
  <c r="BK52" i="21"/>
  <c r="AR47" i="21"/>
  <c r="AR53" i="21"/>
  <c r="AR50" i="21"/>
  <c r="AR52" i="21"/>
  <c r="AR55" i="21"/>
  <c r="AR57" i="21"/>
  <c r="AR46" i="21"/>
  <c r="AR48" i="21"/>
  <c r="AR49" i="21"/>
  <c r="AR51" i="21"/>
  <c r="AR54" i="21"/>
  <c r="AR56" i="21"/>
  <c r="AR58" i="21"/>
  <c r="O18" i="20"/>
  <c r="AR59" i="21"/>
  <c r="AR60" i="21"/>
  <c r="AU46" i="21"/>
  <c r="AU48" i="21"/>
  <c r="AU49" i="21"/>
  <c r="AU51" i="21"/>
  <c r="AU54" i="21"/>
  <c r="AU56" i="21"/>
  <c r="AU58" i="21"/>
  <c r="AU60" i="21"/>
  <c r="AU47" i="21"/>
  <c r="AU50" i="21"/>
  <c r="AU52" i="21"/>
  <c r="AU55" i="21"/>
  <c r="AU53" i="21"/>
  <c r="AU57" i="21"/>
  <c r="R18" i="20"/>
  <c r="AU59" i="21"/>
  <c r="CF57" i="21"/>
  <c r="BK57" i="21"/>
  <c r="CK72" i="21"/>
  <c r="BP72" i="21"/>
  <c r="CI42" i="21"/>
  <c r="BN42" i="21"/>
  <c r="CF60" i="21"/>
  <c r="BK60" i="21"/>
  <c r="CF47" i="21"/>
  <c r="BK47" i="21"/>
  <c r="CH73" i="21"/>
  <c r="BM73" i="21"/>
  <c r="CH65" i="21"/>
  <c r="BM65" i="21"/>
  <c r="CI51" i="21"/>
  <c r="BN51" i="21"/>
  <c r="CI50" i="21"/>
  <c r="BN50" i="21"/>
  <c r="CM38" i="21"/>
  <c r="BR38" i="21"/>
  <c r="CJ36" i="21"/>
  <c r="BO36" i="21"/>
  <c r="CM39" i="21"/>
  <c r="BR39" i="21"/>
  <c r="CK70" i="21"/>
  <c r="BP70" i="21"/>
  <c r="BN43" i="21"/>
  <c r="CI43" i="21"/>
  <c r="CF56" i="21"/>
  <c r="BK56" i="21"/>
  <c r="CF48" i="21"/>
  <c r="BK48" i="21"/>
  <c r="BM71" i="21"/>
  <c r="CH71" i="21"/>
  <c r="CF44" i="21"/>
  <c r="BK44" i="21"/>
  <c r="CI49" i="21"/>
  <c r="BN49" i="21"/>
  <c r="CI53" i="21"/>
  <c r="BN53" i="21"/>
  <c r="CM36" i="21"/>
  <c r="BR36" i="21"/>
  <c r="CJ37" i="21"/>
  <c r="BO37" i="21"/>
  <c r="CJ29" i="21"/>
  <c r="BO29" i="21"/>
  <c r="CI59" i="21"/>
  <c r="BN59" i="21"/>
  <c r="CI40" i="21"/>
  <c r="BN40" i="21"/>
  <c r="AR40" i="21"/>
  <c r="AR43" i="21"/>
  <c r="AR42" i="21"/>
  <c r="AR41" i="21"/>
  <c r="AR44" i="21"/>
  <c r="O17" i="20"/>
  <c r="CK71" i="21"/>
  <c r="BP71" i="21"/>
  <c r="AT66" i="21"/>
  <c r="AT68" i="21"/>
  <c r="AT70" i="21"/>
  <c r="AT72" i="21"/>
  <c r="AT65" i="21"/>
  <c r="Q19" i="20"/>
  <c r="AT67" i="21"/>
  <c r="AT69" i="21"/>
  <c r="AT71" i="21"/>
  <c r="AT73" i="21"/>
  <c r="T17" i="19"/>
  <c r="AW65" i="21"/>
  <c r="AW67" i="21"/>
  <c r="AW69" i="21"/>
  <c r="AW71" i="21"/>
  <c r="AW73" i="21"/>
  <c r="AW66" i="21"/>
  <c r="AW68" i="21"/>
  <c r="AW72" i="21"/>
  <c r="T19" i="20"/>
  <c r="AW70" i="21"/>
  <c r="CK68" i="21"/>
  <c r="BP68" i="21"/>
  <c r="CF55" i="21"/>
  <c r="BK55" i="21"/>
  <c r="CF46" i="21"/>
  <c r="BK46" i="21"/>
  <c r="CH69" i="21"/>
  <c r="BM69" i="21"/>
  <c r="CF42" i="21"/>
  <c r="BK42" i="21"/>
  <c r="CI48" i="21"/>
  <c r="BN48" i="21"/>
  <c r="CI47" i="21"/>
  <c r="BN47" i="21"/>
  <c r="CM37" i="21"/>
  <c r="BR37" i="21"/>
  <c r="CM29" i="21"/>
  <c r="BR29" i="21"/>
  <c r="CJ33" i="21"/>
  <c r="BO33" i="21"/>
  <c r="CJ17" i="21"/>
  <c r="BO17" i="21"/>
  <c r="AU41" i="21"/>
  <c r="AU44" i="21"/>
  <c r="AU42" i="21"/>
  <c r="AU40" i="21"/>
  <c r="R17" i="20"/>
  <c r="AU43" i="21"/>
  <c r="CK73" i="21"/>
  <c r="BP73" i="21"/>
  <c r="CK66" i="21"/>
  <c r="BP66" i="21"/>
  <c r="CF54" i="21"/>
  <c r="BK54" i="21"/>
  <c r="CH67" i="21"/>
  <c r="BM67" i="21"/>
  <c r="CF43" i="21"/>
  <c r="BK43" i="21"/>
  <c r="CI60" i="21"/>
  <c r="BN60" i="21"/>
  <c r="BN46" i="21"/>
  <c r="CI46" i="21"/>
  <c r="BR33" i="21"/>
  <c r="CM33" i="21"/>
  <c r="BR17" i="21"/>
  <c r="CM17" i="21"/>
  <c r="CJ28" i="21"/>
  <c r="BO28" i="21"/>
  <c r="CJ32" i="21"/>
  <c r="BO32" i="21"/>
  <c r="BM72" i="21"/>
  <c r="CH72" i="21"/>
  <c r="CM28" i="21"/>
  <c r="BR28" i="21"/>
  <c r="CJ30" i="21"/>
  <c r="BO30" i="21"/>
  <c r="CF58" i="21"/>
  <c r="BK58" i="21"/>
  <c r="BP69" i="21"/>
  <c r="CK69" i="21"/>
  <c r="CF59" i="21"/>
  <c r="BK59" i="21"/>
  <c r="CF51" i="21"/>
  <c r="BK51" i="21"/>
  <c r="CH70" i="21"/>
  <c r="BM70" i="21"/>
  <c r="CF40" i="21"/>
  <c r="BK40" i="21"/>
  <c r="CI58" i="21"/>
  <c r="BN58" i="21"/>
  <c r="BN57" i="21"/>
  <c r="CI57" i="21"/>
  <c r="CM35" i="21"/>
  <c r="BR35" i="21"/>
  <c r="BR32" i="21"/>
  <c r="CM32" i="21"/>
  <c r="BO35" i="21"/>
  <c r="CJ35" i="21"/>
  <c r="R16" i="19"/>
  <c r="U16" i="19"/>
  <c r="R20" i="19"/>
  <c r="U20" i="19"/>
  <c r="T20" i="19" s="1"/>
  <c r="U14" i="19"/>
  <c r="R14" i="19"/>
  <c r="R19" i="19"/>
  <c r="U19" i="19"/>
  <c r="T19" i="19" s="1"/>
  <c r="CH41" i="21" l="1"/>
  <c r="BM41" i="21"/>
  <c r="AV65" i="21"/>
  <c r="AV67" i="21"/>
  <c r="AV69" i="21"/>
  <c r="AV71" i="21"/>
  <c r="AV73" i="21"/>
  <c r="S19" i="20"/>
  <c r="AV66" i="21"/>
  <c r="AV68" i="21"/>
  <c r="AV70" i="21"/>
  <c r="AV72" i="21"/>
  <c r="BR68" i="21"/>
  <c r="CM68" i="21"/>
  <c r="CJ73" i="21"/>
  <c r="BO73" i="21"/>
  <c r="CH43" i="21"/>
  <c r="BM43" i="21"/>
  <c r="CK55" i="21"/>
  <c r="BP55" i="21"/>
  <c r="BP51" i="21"/>
  <c r="CK51" i="21"/>
  <c r="BM56" i="21"/>
  <c r="CH56" i="21"/>
  <c r="CH52" i="21"/>
  <c r="BM52" i="21"/>
  <c r="CL35" i="21"/>
  <c r="BQ35" i="21"/>
  <c r="CL32" i="21"/>
  <c r="BQ32" i="21"/>
  <c r="AT40" i="21"/>
  <c r="AT43" i="21"/>
  <c r="AT44" i="21"/>
  <c r="Q17" i="20"/>
  <c r="AT41" i="21"/>
  <c r="AT42" i="21"/>
  <c r="CK43" i="21"/>
  <c r="BP43" i="21"/>
  <c r="CM66" i="21"/>
  <c r="BR66" i="21"/>
  <c r="CJ71" i="21"/>
  <c r="BO71" i="21"/>
  <c r="CJ66" i="21"/>
  <c r="BO66" i="21"/>
  <c r="CH40" i="21"/>
  <c r="BM40" i="21"/>
  <c r="CK52" i="21"/>
  <c r="BP52" i="21"/>
  <c r="CK49" i="21"/>
  <c r="BP49" i="21"/>
  <c r="BM54" i="21"/>
  <c r="CH54" i="21"/>
  <c r="CH50" i="21"/>
  <c r="BM50" i="21"/>
  <c r="CL34" i="21"/>
  <c r="BQ34" i="21"/>
  <c r="CL30" i="21"/>
  <c r="BQ30" i="21"/>
  <c r="CJ68" i="21"/>
  <c r="BO68" i="21"/>
  <c r="T14" i="19"/>
  <c r="AW41" i="21"/>
  <c r="AW44" i="21"/>
  <c r="AW40" i="21"/>
  <c r="AW43" i="21"/>
  <c r="AW42" i="21"/>
  <c r="T17" i="20"/>
  <c r="BR73" i="21"/>
  <c r="CM73" i="21"/>
  <c r="CJ69" i="21"/>
  <c r="BO69" i="21"/>
  <c r="CK50" i="21"/>
  <c r="BP50" i="21"/>
  <c r="CK48" i="21"/>
  <c r="BP48" i="21"/>
  <c r="BM51" i="21"/>
  <c r="CH51" i="21"/>
  <c r="CH53" i="21"/>
  <c r="BM53" i="21"/>
  <c r="CL31" i="21"/>
  <c r="BQ31" i="21"/>
  <c r="CJ67" i="21"/>
  <c r="BO67" i="21"/>
  <c r="CL38" i="21"/>
  <c r="BQ38" i="21"/>
  <c r="CK57" i="21"/>
  <c r="BP57" i="21"/>
  <c r="CM71" i="21"/>
  <c r="BR71" i="21"/>
  <c r="CK46" i="21"/>
  <c r="BP46" i="21"/>
  <c r="BM47" i="21"/>
  <c r="CH47" i="21"/>
  <c r="CH60" i="21"/>
  <c r="BM60" i="21"/>
  <c r="AT47" i="21"/>
  <c r="AT53" i="21"/>
  <c r="AT58" i="21"/>
  <c r="AT46" i="21"/>
  <c r="AT50" i="21"/>
  <c r="AT52" i="21"/>
  <c r="AT55" i="21"/>
  <c r="AT49" i="21"/>
  <c r="AT51" i="21"/>
  <c r="AT54" i="21"/>
  <c r="AT56" i="21"/>
  <c r="AT57" i="21"/>
  <c r="AT59" i="21"/>
  <c r="Q18" i="20"/>
  <c r="AT48" i="21"/>
  <c r="AT60" i="21"/>
  <c r="CM65" i="21"/>
  <c r="BR65" i="21"/>
  <c r="CK40" i="21"/>
  <c r="BP40" i="21"/>
  <c r="CK47" i="21"/>
  <c r="BP47" i="21"/>
  <c r="BM49" i="21"/>
  <c r="CH49" i="21"/>
  <c r="CK42" i="21"/>
  <c r="BP42" i="21"/>
  <c r="BR69" i="21"/>
  <c r="CM69" i="21"/>
  <c r="CK59" i="21"/>
  <c r="BP59" i="21"/>
  <c r="BP60" i="21"/>
  <c r="CK60" i="21"/>
  <c r="CH48" i="21"/>
  <c r="BM48" i="21"/>
  <c r="CL36" i="21"/>
  <c r="BQ36" i="21"/>
  <c r="T16" i="19"/>
  <c r="AW46" i="21"/>
  <c r="AW48" i="21"/>
  <c r="AW49" i="21"/>
  <c r="AW51" i="21"/>
  <c r="AW54" i="21"/>
  <c r="AW56" i="21"/>
  <c r="AW58" i="21"/>
  <c r="AW47" i="21"/>
  <c r="AW53" i="21"/>
  <c r="AW50" i="21"/>
  <c r="AW52" i="21"/>
  <c r="AW55" i="21"/>
  <c r="AW59" i="21"/>
  <c r="AW60" i="21"/>
  <c r="T18" i="20"/>
  <c r="AW57" i="21"/>
  <c r="CK44" i="21"/>
  <c r="BP44" i="21"/>
  <c r="CM70" i="21"/>
  <c r="BR70" i="21"/>
  <c r="CM67" i="21"/>
  <c r="BR67" i="21"/>
  <c r="CJ65" i="21"/>
  <c r="BO65" i="21"/>
  <c r="BM44" i="21"/>
  <c r="CH44" i="21"/>
  <c r="CK58" i="21"/>
  <c r="BP58" i="21"/>
  <c r="CH59" i="21"/>
  <c r="BM59" i="21"/>
  <c r="CH46" i="21"/>
  <c r="BM46" i="21"/>
  <c r="CL37" i="21"/>
  <c r="BQ37" i="21"/>
  <c r="BQ29" i="21"/>
  <c r="CL29" i="21"/>
  <c r="CK41" i="21"/>
  <c r="BP41" i="21"/>
  <c r="CK56" i="21"/>
  <c r="BP56" i="21"/>
  <c r="CH57" i="21"/>
  <c r="BM57" i="21"/>
  <c r="BQ33" i="21"/>
  <c r="CL33" i="21"/>
  <c r="CL17" i="21"/>
  <c r="BQ17" i="21"/>
  <c r="CJ72" i="21"/>
  <c r="BO72" i="21"/>
  <c r="CM72" i="21"/>
  <c r="BR72" i="21"/>
  <c r="CJ70" i="21"/>
  <c r="BO70" i="21"/>
  <c r="BM42" i="21"/>
  <c r="CH42" i="21"/>
  <c r="CK53" i="21"/>
  <c r="BP53" i="21"/>
  <c r="CK54" i="21"/>
  <c r="BP54" i="21"/>
  <c r="CH58" i="21"/>
  <c r="BM58" i="21"/>
  <c r="BM55" i="21"/>
  <c r="CH55" i="21"/>
  <c r="BQ28" i="21"/>
  <c r="CL28" i="21"/>
  <c r="BQ39" i="21"/>
  <c r="CL39" i="21"/>
  <c r="BR56" i="21" l="1"/>
  <c r="CM56" i="21"/>
  <c r="CM42" i="21"/>
  <c r="BR42" i="21"/>
  <c r="BR54" i="21"/>
  <c r="CM54" i="21"/>
  <c r="BR51" i="21"/>
  <c r="CM51" i="21"/>
  <c r="CJ51" i="21"/>
  <c r="BO51" i="21"/>
  <c r="CJ47" i="21"/>
  <c r="BO47" i="21"/>
  <c r="CM40" i="21"/>
  <c r="BR40" i="21"/>
  <c r="CJ43" i="21"/>
  <c r="BO43" i="21"/>
  <c r="CM52" i="21"/>
  <c r="BR52" i="21"/>
  <c r="CM49" i="21"/>
  <c r="BR49" i="21"/>
  <c r="CJ60" i="21"/>
  <c r="BO60" i="21"/>
  <c r="CJ49" i="21"/>
  <c r="BO49" i="21"/>
  <c r="BR44" i="21"/>
  <c r="CM44" i="21"/>
  <c r="CJ40" i="21"/>
  <c r="BO40" i="21"/>
  <c r="CL73" i="21"/>
  <c r="BQ73" i="21"/>
  <c r="CJ58" i="21"/>
  <c r="BO58" i="21"/>
  <c r="CJ54" i="21"/>
  <c r="BO54" i="21"/>
  <c r="CM55" i="21"/>
  <c r="BR55" i="21"/>
  <c r="BR50" i="21"/>
  <c r="CM50" i="21"/>
  <c r="BR48" i="21"/>
  <c r="CM48" i="21"/>
  <c r="CJ48" i="21"/>
  <c r="BO48" i="21"/>
  <c r="CJ55" i="21"/>
  <c r="BO55" i="21"/>
  <c r="CM41" i="21"/>
  <c r="BR41" i="21"/>
  <c r="CL71" i="21"/>
  <c r="BQ71" i="21"/>
  <c r="CJ56" i="21"/>
  <c r="BO56" i="21"/>
  <c r="CM46" i="21"/>
  <c r="BR46" i="21"/>
  <c r="CJ52" i="21"/>
  <c r="BO52" i="21"/>
  <c r="AV41" i="21"/>
  <c r="AV44" i="21"/>
  <c r="AV40" i="21"/>
  <c r="AV43" i="21"/>
  <c r="AV42" i="21"/>
  <c r="S17" i="20"/>
  <c r="BQ69" i="21"/>
  <c r="CL69" i="21"/>
  <c r="BR60" i="21"/>
  <c r="CM60" i="21"/>
  <c r="BR53" i="21"/>
  <c r="CM53" i="21"/>
  <c r="CM57" i="21"/>
  <c r="BR57" i="21"/>
  <c r="CM47" i="21"/>
  <c r="BR47" i="21"/>
  <c r="AV46" i="21"/>
  <c r="AV48" i="21"/>
  <c r="AV49" i="21"/>
  <c r="AV51" i="21"/>
  <c r="AV54" i="21"/>
  <c r="AV56" i="21"/>
  <c r="AV58" i="21"/>
  <c r="AV47" i="21"/>
  <c r="AV53" i="21"/>
  <c r="AV50" i="21"/>
  <c r="AV52" i="21"/>
  <c r="AV55" i="21"/>
  <c r="AV57" i="21"/>
  <c r="AV59" i="21"/>
  <c r="AV60" i="21"/>
  <c r="S18" i="20"/>
  <c r="CJ59" i="21"/>
  <c r="BO59" i="21"/>
  <c r="CJ50" i="21"/>
  <c r="BO50" i="21"/>
  <c r="BO42" i="21"/>
  <c r="CJ42" i="21"/>
  <c r="CL72" i="21"/>
  <c r="BQ72" i="21"/>
  <c r="BQ67" i="21"/>
  <c r="CL67" i="21"/>
  <c r="CM58" i="21"/>
  <c r="BR58" i="21"/>
  <c r="CJ57" i="21"/>
  <c r="BO57" i="21"/>
  <c r="CJ46" i="21"/>
  <c r="BO46" i="21"/>
  <c r="CJ41" i="21"/>
  <c r="BO41" i="21"/>
  <c r="CL70" i="21"/>
  <c r="BQ70" i="21"/>
  <c r="BQ65" i="21"/>
  <c r="CL65" i="21"/>
  <c r="BQ68" i="21"/>
  <c r="CL68" i="21"/>
  <c r="BR59" i="21"/>
  <c r="CM59" i="21"/>
  <c r="CJ53" i="21"/>
  <c r="BO53" i="21"/>
  <c r="CM43" i="21"/>
  <c r="BR43" i="21"/>
  <c r="CJ44" i="21"/>
  <c r="BO44" i="21"/>
  <c r="BQ66" i="21"/>
  <c r="CL66" i="21"/>
  <c r="CL55" i="21" l="1"/>
  <c r="BQ55" i="21"/>
  <c r="CL52" i="21"/>
  <c r="BQ52" i="21"/>
  <c r="CL40" i="21"/>
  <c r="BQ40" i="21"/>
  <c r="CL48" i="21"/>
  <c r="BQ48" i="21"/>
  <c r="CL44" i="21"/>
  <c r="BQ44" i="21"/>
  <c r="CL53" i="21"/>
  <c r="BQ53" i="21"/>
  <c r="CL46" i="21"/>
  <c r="BQ46" i="21"/>
  <c r="CL41" i="21"/>
  <c r="BQ41" i="21"/>
  <c r="CL43" i="21"/>
  <c r="BQ43" i="21"/>
  <c r="BQ49" i="21"/>
  <c r="CL49" i="21"/>
  <c r="BQ50" i="21"/>
  <c r="CL50" i="21"/>
  <c r="BQ47" i="21"/>
  <c r="CL47" i="21"/>
  <c r="CL51" i="21"/>
  <c r="BQ51" i="21"/>
  <c r="BQ60" i="21"/>
  <c r="CL60" i="21"/>
  <c r="BQ58" i="21"/>
  <c r="CL58" i="21"/>
  <c r="BQ59" i="21"/>
  <c r="CL59" i="21"/>
  <c r="CL56" i="21"/>
  <c r="BQ56" i="21"/>
  <c r="BQ57" i="21"/>
  <c r="CL57" i="21"/>
  <c r="CL54" i="21"/>
  <c r="BQ54" i="21"/>
  <c r="CL42" i="21"/>
  <c r="BQ42" i="21"/>
</calcChain>
</file>

<file path=xl/sharedStrings.xml><?xml version="1.0" encoding="utf-8"?>
<sst xmlns="http://schemas.openxmlformats.org/spreadsheetml/2006/main" count="833" uniqueCount="328">
  <si>
    <t xml:space="preserve">Simulated Grid </t>
  </si>
  <si>
    <t>9+</t>
  </si>
  <si>
    <t>Agg Departure Cap</t>
  </si>
  <si>
    <t>Repeat SV/Violent</t>
  </si>
  <si>
    <t>Class</t>
  </si>
  <si>
    <t>Life Sentence without parole/death penalty for defendants at or over the age of 18. For defendants under the age of 18, a term of 25 years to Life</t>
  </si>
  <si>
    <t>.</t>
  </si>
  <si>
    <t>48 mos</t>
  </si>
  <si>
    <t>60 mos</t>
  </si>
  <si>
    <t>A</t>
  </si>
  <si>
    <t>B</t>
  </si>
  <si>
    <t>36 mos</t>
  </si>
  <si>
    <t>24 mos</t>
  </si>
  <si>
    <t>12 mos</t>
  </si>
  <si>
    <t>C</t>
  </si>
  <si>
    <t>6 mos</t>
  </si>
  <si>
    <t>Unr</t>
  </si>
  <si>
    <t>0 - 365 days</t>
  </si>
  <si>
    <t>X</t>
  </si>
  <si>
    <t>associated OSL on sim grid</t>
  </si>
  <si>
    <t>Offense Description</t>
  </si>
  <si>
    <r>
      <rPr>
        <b/>
        <sz val="9"/>
        <color theme="0"/>
        <rFont val="Segoe UI"/>
        <family val="2"/>
      </rPr>
      <t>Sex Offense</t>
    </r>
    <r>
      <rPr>
        <sz val="9"/>
        <color theme="0"/>
        <rFont val="Segoe UI"/>
        <family val="2"/>
      </rPr>
      <t xml:space="preserve">
RCW 9.94A.030</t>
    </r>
  </si>
  <si>
    <t xml:space="preserve">Aggravated murder 1 </t>
  </si>
  <si>
    <t>Homicide by abuse</t>
  </si>
  <si>
    <t xml:space="preserve">Malicious explosion 1  </t>
  </si>
  <si>
    <t xml:space="preserve">Murder 1 </t>
  </si>
  <si>
    <t xml:space="preserve">Murder 2 </t>
  </si>
  <si>
    <t>Trafficking 1st degree</t>
  </si>
  <si>
    <t xml:space="preserve">Malicious explosion 2 </t>
  </si>
  <si>
    <t xml:space="preserve">Malicious placement of explosives 1 </t>
  </si>
  <si>
    <t xml:space="preserve">Assault 1 </t>
  </si>
  <si>
    <t>Assault of a child 1</t>
  </si>
  <si>
    <t>Commer sex abuse a minor - promote</t>
  </si>
  <si>
    <t xml:space="preserve">Rape 1 </t>
  </si>
  <si>
    <t xml:space="preserve">Rape of a child 1 </t>
  </si>
  <si>
    <t>Trafficking 2nd degree</t>
  </si>
  <si>
    <t>Malicious placement of imitation device 1</t>
  </si>
  <si>
    <t xml:space="preserve">Manslaughter 1 </t>
  </si>
  <si>
    <t xml:space="preserve">Rape 2 </t>
  </si>
  <si>
    <t xml:space="preserve">Rape of a child 2 </t>
  </si>
  <si>
    <t xml:space="preserve">Vehicular homicide - drunk </t>
  </si>
  <si>
    <t>Vehicular homicide - reckless</t>
  </si>
  <si>
    <t>Child molest 1</t>
  </si>
  <si>
    <t xml:space="preserve">Indecent liberties with force </t>
  </si>
  <si>
    <t>Kidnapping 1</t>
  </si>
  <si>
    <t>Leading organized crime</t>
  </si>
  <si>
    <t>Sexually violent predator escape</t>
  </si>
  <si>
    <t xml:space="preserve">Criminal mistreatment 1 </t>
  </si>
  <si>
    <t xml:space="preserve">Malicious explosion 3 </t>
  </si>
  <si>
    <t>Explosive devices prohibited</t>
  </si>
  <si>
    <t>Homicide by watercraft-drunk</t>
  </si>
  <si>
    <t>Robbery 1</t>
  </si>
  <si>
    <t xml:space="preserve">Abandon dependent persons 1 </t>
  </si>
  <si>
    <t>Assault of a child 2</t>
  </si>
  <si>
    <t xml:space="preserve">Controlled substance homicide </t>
  </si>
  <si>
    <t xml:space="preserve">Hit and run - death </t>
  </si>
  <si>
    <t>Inciting criminal profiteering</t>
  </si>
  <si>
    <t xml:space="preserve">Malicious placement of explosives 2 </t>
  </si>
  <si>
    <t>Sexual exploitation of a minor</t>
  </si>
  <si>
    <t>Arson 1</t>
  </si>
  <si>
    <t>Homicide by watercraft-reckless</t>
  </si>
  <si>
    <t xml:space="preserve">Commer sex abuse a minor </t>
  </si>
  <si>
    <t xml:space="preserve">Manslaughter 2 </t>
  </si>
  <si>
    <t>Promoting prostitution 1</t>
  </si>
  <si>
    <t>Theft of anhydrous ammonia</t>
  </si>
  <si>
    <t>Burglary 1</t>
  </si>
  <si>
    <t>Homicide by watercraft-disregard safety</t>
  </si>
  <si>
    <t>Use machine gun or bump-fire stock in commission of a felony</t>
  </si>
  <si>
    <t>Vehicular homicide - disregard safety of others*</t>
  </si>
  <si>
    <t xml:space="preserve">Child molest 2 </t>
  </si>
  <si>
    <t>Civil disorder training</t>
  </si>
  <si>
    <t>Dealing depictions of a minor 1st degree</t>
  </si>
  <si>
    <t xml:space="preserve">Drive-by-shooting </t>
  </si>
  <si>
    <r>
      <t xml:space="preserve">False reporting 1 </t>
    </r>
    <r>
      <rPr>
        <i/>
        <sz val="9"/>
        <color rgb="FF000000"/>
        <rFont val="Segoe UI"/>
        <family val="2"/>
      </rPr>
      <t>(effective 6/11/2020)</t>
    </r>
  </si>
  <si>
    <t xml:space="preserve">Indecent liberties w/o force </t>
  </si>
  <si>
    <t>Introducing contraband 1</t>
  </si>
  <si>
    <t xml:space="preserve">Malicious placement of explosives 3 </t>
  </si>
  <si>
    <t>Negligently causing death by use of a signal preemption device</t>
  </si>
  <si>
    <t xml:space="preserve">Send/bring sexual depictions of minor 1st degree </t>
  </si>
  <si>
    <t>Unlawful possession of firearm 1</t>
  </si>
  <si>
    <t>Air bag diagnostic systems (causing bodily injury or death)</t>
  </si>
  <si>
    <t>Air bag replacement requirements (causing bodily injury or death)</t>
  </si>
  <si>
    <t>Manufacture or import counterfeit, nonfunctional, damaged, or previously delployed airbag (causing bodily injury or death)</t>
  </si>
  <si>
    <t>Sell, install, or reinstall counterfeit, nonfunctional, damaged, or previously delployed airbag (causing bodily injury or death)</t>
  </si>
  <si>
    <t xml:space="preserve">Bail jump with murder 1 </t>
  </si>
  <si>
    <t>Bribery</t>
  </si>
  <si>
    <t>Incest 1</t>
  </si>
  <si>
    <t>Intimidating a judge</t>
  </si>
  <si>
    <t>Intimidating a juror</t>
  </si>
  <si>
    <t>Intimidating a witness</t>
  </si>
  <si>
    <t xml:space="preserve">Poss of depiction of minor 1st degree </t>
  </si>
  <si>
    <t>Theft from a vulnerable adult 1</t>
  </si>
  <si>
    <t>Theft of a firearm</t>
  </si>
  <si>
    <t>Malicious placement of imitation device 2</t>
  </si>
  <si>
    <t>Rape of a child 3</t>
  </si>
  <si>
    <t>Unlawful storage of anhydrous ammonia</t>
  </si>
  <si>
    <t>Kidnapping 2, sexual motivation</t>
  </si>
  <si>
    <t>Advancing money - extortionate credit</t>
  </si>
  <si>
    <t>Bail jump with class a</t>
  </si>
  <si>
    <t xml:space="preserve">Dealing depictions of a minor 2nd degree </t>
  </si>
  <si>
    <t>Extortion 1</t>
  </si>
  <si>
    <t>Extortionate extensions of credit</t>
  </si>
  <si>
    <t>Extortionate means to collect</t>
  </si>
  <si>
    <t>Kidnapping 2</t>
  </si>
  <si>
    <t>Perjury 1</t>
  </si>
  <si>
    <t>Poss of a stolen firearm</t>
  </si>
  <si>
    <t xml:space="preserve">Rendering criminal assistance 1 </t>
  </si>
  <si>
    <t xml:space="preserve">Send/bring sexual depictions of minor 2nd degree </t>
  </si>
  <si>
    <t xml:space="preserve">Stalking </t>
  </si>
  <si>
    <t xml:space="preserve">Taking motor vehicle without permission  1 </t>
  </si>
  <si>
    <t xml:space="preserve">Abandon dependent persons 2 </t>
  </si>
  <si>
    <t>Air bag diagnostic systems</t>
  </si>
  <si>
    <t>Air bag replacement requirements</t>
  </si>
  <si>
    <t xml:space="preserve">Child molest 3 </t>
  </si>
  <si>
    <t>Criminal mistreatment 2</t>
  </si>
  <si>
    <t>Custodial sexual misconduct 1</t>
  </si>
  <si>
    <t xml:space="preserve">Domestic violence court order violation </t>
  </si>
  <si>
    <t>Driving under the influence (felony) (7/1/2007-7/22/2017)</t>
  </si>
  <si>
    <t>Incest 2</t>
  </si>
  <si>
    <t>Manufacture or import counterfeit, nonfunctional, damaged, or previously delployed airbag</t>
  </si>
  <si>
    <t>Persistent prison misbehavior</t>
  </si>
  <si>
    <t>Physical control vehicle under the influence (felony)(7/1/2007-7/22/2017)</t>
  </si>
  <si>
    <t>Rape 3</t>
  </si>
  <si>
    <t>Sell, install, or reinstall counterfeit, nonfunctional, damaged, or previously delployed airbag</t>
  </si>
  <si>
    <t>Sexual misconduct 1</t>
  </si>
  <si>
    <t>Sexually violate human remains</t>
  </si>
  <si>
    <t>Assault 2, sexual motivation</t>
  </si>
  <si>
    <t>Arson 2</t>
  </si>
  <si>
    <t xml:space="preserve">Assault 2 </t>
  </si>
  <si>
    <t>Assault by watercraft</t>
  </si>
  <si>
    <t>Bribe received by witness</t>
  </si>
  <si>
    <t>Bribing a witness</t>
  </si>
  <si>
    <t>Commercial bribery</t>
  </si>
  <si>
    <t>Driving under the influence (felony) (post 07/23/2017)</t>
  </si>
  <si>
    <t>Endangerment with a controlled substance</t>
  </si>
  <si>
    <t>Escape 1</t>
  </si>
  <si>
    <t>Identity theft 1</t>
  </si>
  <si>
    <t>Poss of depiction of minors 2nd degree (post 07/23/2017)</t>
  </si>
  <si>
    <t xml:space="preserve">Residential burglary </t>
  </si>
  <si>
    <t>Robbery 2</t>
  </si>
  <si>
    <t>Theft of livestock 1</t>
  </si>
  <si>
    <t xml:space="preserve">Threats to bomb </t>
  </si>
  <si>
    <t>Trafficking in stolen property 1</t>
  </si>
  <si>
    <t>Unlawful factoring credit/pay card transaction-2nd</t>
  </si>
  <si>
    <t>Unlawful transaction of health coverage as a health care service contractor</t>
  </si>
  <si>
    <t>Unlawful transaction of health coverage as a health maiintenance organization</t>
  </si>
  <si>
    <t>Unlawful transaction of insurance business</t>
  </si>
  <si>
    <t>Unlawful practice as an insurance professional</t>
  </si>
  <si>
    <t>Use of proceeds of criminal profiteering</t>
  </si>
  <si>
    <t>Vehicular assault under infl/reckless</t>
  </si>
  <si>
    <t>View depiction of minor engaged sex conduct 1st degree</t>
  </si>
  <si>
    <t>Willfully failure return from furlough</t>
  </si>
  <si>
    <t>Assault 4 (3rd domestic violent offense)</t>
  </si>
  <si>
    <t>Assault 3 (peace officer w/projectile stun gun)</t>
  </si>
  <si>
    <t>Cheating 1</t>
  </si>
  <si>
    <t>Counterfeit - endanger public health/ safety</t>
  </si>
  <si>
    <t xml:space="preserve">Hate crime (previously malicious harassment) </t>
  </si>
  <si>
    <t xml:space="preserve">Hit and run - injury </t>
  </si>
  <si>
    <t>Hit and run w/vessel</t>
  </si>
  <si>
    <t xml:space="preserve">Indecent exposure </t>
  </si>
  <si>
    <t>Influencing outcome of sporting event</t>
  </si>
  <si>
    <t>Physical control vehicle under the influence (felony) post (07/23/17)</t>
  </si>
  <si>
    <t>Vehicle prowl 2 (3rd or subs)</t>
  </si>
  <si>
    <t>Burglary 2 (nondwelling)</t>
  </si>
  <si>
    <t>Incendiary devices</t>
  </si>
  <si>
    <t>Intimidating a public servant</t>
  </si>
  <si>
    <t xml:space="preserve">Malicious injury to railroad property </t>
  </si>
  <si>
    <t>Mortgage fraud</t>
  </si>
  <si>
    <t>Negligently causing substantial bodily harm by use of a signal preemption device</t>
  </si>
  <si>
    <t>Organized retail theft 1</t>
  </si>
  <si>
    <t>Retail theft with extenuating circumstances 1</t>
  </si>
  <si>
    <t xml:space="preserve">Security act violation </t>
  </si>
  <si>
    <t>Theft w/ intent  resell 1</t>
  </si>
  <si>
    <t xml:space="preserve">Unlawful trafficking fish or wildlife - 1 </t>
  </si>
  <si>
    <t xml:space="preserve">Vehicular assault disregard safety </t>
  </si>
  <si>
    <t>Willfully failure return from work release</t>
  </si>
  <si>
    <t>Animal cruelty 1 - sex/conduct</t>
  </si>
  <si>
    <t>Assault 3 (not a peace officer w/projectile stun gun)</t>
  </si>
  <si>
    <t>Assault of a child 3</t>
  </si>
  <si>
    <t xml:space="preserve">Bail jump with class b or c </t>
  </si>
  <si>
    <t>Communication with a minor</t>
  </si>
  <si>
    <t>Criminal gang intimidation</t>
  </si>
  <si>
    <t xml:space="preserve">Custodial assault </t>
  </si>
  <si>
    <t>Cyberstalking</t>
  </si>
  <si>
    <t>Escape 2</t>
  </si>
  <si>
    <t>Extortion 2</t>
  </si>
  <si>
    <r>
      <t>False reporting 2 (</t>
    </r>
    <r>
      <rPr>
        <i/>
        <sz val="9"/>
        <color rgb="FF000000"/>
        <rFont val="Segoe UI"/>
        <family val="2"/>
      </rPr>
      <t>effective 6/11/2020</t>
    </r>
    <r>
      <rPr>
        <sz val="9"/>
        <color rgb="FF000000"/>
        <rFont val="Segoe UI"/>
        <family val="2"/>
      </rPr>
      <t>)</t>
    </r>
  </si>
  <si>
    <t>Harassment</t>
  </si>
  <si>
    <t>Introducing contraband 2</t>
  </si>
  <si>
    <t>Manufacture of untraceable firearm with intent to sell</t>
  </si>
  <si>
    <t>Manufacture or assembly of an undetectable or untraceable firearm</t>
  </si>
  <si>
    <t>Perjury 2</t>
  </si>
  <si>
    <t>Possession of machine gun, bump-fire stock, undetectable firearm or short barrel shotgun or riffle</t>
  </si>
  <si>
    <t>Promoting prostitution 2</t>
  </si>
  <si>
    <t>Tampering with a witness</t>
  </si>
  <si>
    <t xml:space="preserve">Telephone harassment </t>
  </si>
  <si>
    <t>Theft of livestock 2</t>
  </si>
  <si>
    <t>Trafficking in stolen property 2</t>
  </si>
  <si>
    <t>Unlawful hunting big game - 1st</t>
  </si>
  <si>
    <t>Unlawful imprisonment</t>
  </si>
  <si>
    <t>Unlawful misbranding or fish or shellfish 1</t>
  </si>
  <si>
    <t>Unlawful possession of firearm 2</t>
  </si>
  <si>
    <t>Unlawful taking of endangered fish or wildlife 1</t>
  </si>
  <si>
    <t>Unlawful use of a nondesignated vessel</t>
  </si>
  <si>
    <t xml:space="preserve">Failure to register as sex offender 3+ </t>
  </si>
  <si>
    <t>Malicious mischief 1</t>
  </si>
  <si>
    <t>Possession of stolen property 1</t>
  </si>
  <si>
    <t>Possession of stolen vehicle</t>
  </si>
  <si>
    <t>Theft 1</t>
  </si>
  <si>
    <t>Theft of motor vehicle</t>
  </si>
  <si>
    <t>Theft of rental or leased property (&gt;$5,000)</t>
  </si>
  <si>
    <t>Commercial fishing without a license</t>
  </si>
  <si>
    <t>Computer trespass 1</t>
  </si>
  <si>
    <t>Counterfeit - 3rd conviction and &gt;$10,000</t>
  </si>
  <si>
    <t>Electronic data service interference</t>
  </si>
  <si>
    <t>Electronic data tampering 1</t>
  </si>
  <si>
    <t>Electronic data theft</t>
  </si>
  <si>
    <t>Engaging in fish dealing activity</t>
  </si>
  <si>
    <t xml:space="preserve">Escape from community custody </t>
  </si>
  <si>
    <t xml:space="preserve">Failure to register as sex offender 2+ </t>
  </si>
  <si>
    <t xml:space="preserve">False claims - health care </t>
  </si>
  <si>
    <t xml:space="preserve">Identity theft 2 </t>
  </si>
  <si>
    <t>Insurance claims trafficking subseq off</t>
  </si>
  <si>
    <t>Organized retail theft 2</t>
  </si>
  <si>
    <t>Practice of law unlawfully</t>
  </si>
  <si>
    <t>Practice of profession w/o license</t>
  </si>
  <si>
    <t>Retail theft with extenuating circumstances 2</t>
  </si>
  <si>
    <t>Scrap processing, recycling, or supplying without a license</t>
  </si>
  <si>
    <t>Theft with intent to resell 2</t>
  </si>
  <si>
    <t>Unlawful factoring credit/pay card transaction-1st</t>
  </si>
  <si>
    <t xml:space="preserve">Unlawful obtain financial info </t>
  </si>
  <si>
    <t>Unlawful participation of non-indians in indian fishery</t>
  </si>
  <si>
    <t xml:space="preserve">Unlawful trafficking fish or wildlife - 2 </t>
  </si>
  <si>
    <t xml:space="preserve">Voyeurism 1 </t>
  </si>
  <si>
    <t>False verification for welfare</t>
  </si>
  <si>
    <t>Transaction of insurance business beyond scope of licensure</t>
  </si>
  <si>
    <t>Attempting to elude pursuing police vehicle</t>
  </si>
  <si>
    <t>Food stamps - trafficking</t>
  </si>
  <si>
    <t>Food stamps - unlawful use</t>
  </si>
  <si>
    <t>Forgery</t>
  </si>
  <si>
    <t>Fraudulent creation or revocation of a mental health advance directive</t>
  </si>
  <si>
    <t>Malicious mischief 2</t>
  </si>
  <si>
    <t>Mineral trespass</t>
  </si>
  <si>
    <t>Possession of stolen property 2</t>
  </si>
  <si>
    <t>Reckless burning 1</t>
  </si>
  <si>
    <t>Spotlighting big game 1</t>
  </si>
  <si>
    <t xml:space="preserve">Taking motor vehicle without permission 2 </t>
  </si>
  <si>
    <t>Theft 2</t>
  </si>
  <si>
    <t>Theft from a vulnerable adult 2</t>
  </si>
  <si>
    <t>Theft of rental or leased property ($750-$5,000)</t>
  </si>
  <si>
    <t>Unlawful fish and shellfish catch accounting</t>
  </si>
  <si>
    <t>Unlawful issuance of checks or drafts</t>
  </si>
  <si>
    <t>Unlawful possession of a personal identification device</t>
  </si>
  <si>
    <t>Unlawful possession of fictitious identification</t>
  </si>
  <si>
    <t>Unlawful possession of payment instruments</t>
  </si>
  <si>
    <t>Unlawful possession of instruments for financial fraud</t>
  </si>
  <si>
    <t>Unlawful production of payment instruments</t>
  </si>
  <si>
    <t>Unlawful releasing, planting, possessing, or placing deleterious exotic wildlife</t>
  </si>
  <si>
    <t>Unlawful use of a net to take fish 1</t>
  </si>
  <si>
    <r>
      <t>Unlawful use of prohibited aquatic animal species (</t>
    </r>
    <r>
      <rPr>
        <i/>
        <sz val="9"/>
        <color rgb="FF000000"/>
        <rFont val="Segoe UI"/>
        <family val="2"/>
      </rPr>
      <t>repealed 2014</t>
    </r>
    <r>
      <rPr>
        <sz val="9"/>
        <color rgb="FF000000"/>
        <rFont val="Segoe UI"/>
        <family val="2"/>
      </rPr>
      <t>)</t>
    </r>
  </si>
  <si>
    <t>Vehicle prowl 1</t>
  </si>
  <si>
    <t>Violating commercial fishing area</t>
  </si>
  <si>
    <t>Violation of suspension of department privileges 1</t>
  </si>
  <si>
    <t>17/15</t>
  </si>
  <si>
    <t>16/15</t>
  </si>
  <si>
    <t>13/9</t>
  </si>
  <si>
    <t>11/9</t>
  </si>
  <si>
    <t>LKP proposal after 7.7 mtg</t>
  </si>
  <si>
    <t>15 (malicious explosion 1)</t>
  </si>
  <si>
    <t>15 (trafficking 1)</t>
  </si>
  <si>
    <t>9 (Malicious placement imitation device 1)</t>
  </si>
  <si>
    <t>9 (Criminal mistreatment 1; malicious explosion 3)</t>
  </si>
  <si>
    <t>Magnitude of Changes in Min and Max - Simulated vs. Current Grid</t>
  </si>
  <si>
    <t>Legend</t>
  </si>
  <si>
    <t>Decrease on sim grid</t>
  </si>
  <si>
    <t>Increase on sim grid</t>
  </si>
  <si>
    <t>OSL 5 Anchor</t>
  </si>
  <si>
    <t>OSL 9 Anchor</t>
  </si>
  <si>
    <t>Max at 0 CHS</t>
  </si>
  <si>
    <t>percent of max at CHS 9+</t>
  </si>
  <si>
    <t>Increase for each additional CHS</t>
  </si>
  <si>
    <t>percent of previous maximum</t>
  </si>
  <si>
    <t>Minimum</t>
  </si>
  <si>
    <t xml:space="preserve">percent of max  </t>
  </si>
  <si>
    <t>OSL 17 anchor</t>
  </si>
  <si>
    <t>maximum CHS 9+</t>
  </si>
  <si>
    <t>minimum at CHS 0</t>
  </si>
  <si>
    <t>percent of max</t>
  </si>
  <si>
    <t>CHS 9+ max</t>
  </si>
  <si>
    <t>month decrease from prior CHS 9+ max</t>
  </si>
  <si>
    <t>OSL 1 Anchor</t>
  </si>
  <si>
    <t>Anchor minus next anchor divided by:</t>
  </si>
  <si>
    <t>0min</t>
  </si>
  <si>
    <t>0max</t>
  </si>
  <si>
    <t>1min</t>
  </si>
  <si>
    <t>1max</t>
  </si>
  <si>
    <t>2min</t>
  </si>
  <si>
    <t>2max</t>
  </si>
  <si>
    <t>3min</t>
  </si>
  <si>
    <t>3max</t>
  </si>
  <si>
    <t>4min</t>
  </si>
  <si>
    <t>4max</t>
  </si>
  <si>
    <t>5min</t>
  </si>
  <si>
    <t>5max</t>
  </si>
  <si>
    <t>6min</t>
  </si>
  <si>
    <t>6max</t>
  </si>
  <si>
    <t>7min</t>
  </si>
  <si>
    <t>7max</t>
  </si>
  <si>
    <t>8min</t>
  </si>
  <si>
    <t>8max</t>
  </si>
  <si>
    <t>9min</t>
  </si>
  <si>
    <t>9max</t>
  </si>
  <si>
    <r>
      <rPr>
        <b/>
        <sz val="9"/>
        <color theme="0"/>
        <rFont val="Segoe UI"/>
        <family val="2"/>
      </rPr>
      <t>Crimes against persons</t>
    </r>
    <r>
      <rPr>
        <sz val="9"/>
        <color theme="0"/>
        <rFont val="Segoe UI"/>
        <family val="2"/>
      </rPr>
      <t xml:space="preserve">
</t>
    </r>
  </si>
  <si>
    <t>Violent range inc from prev CHS 9+ max</t>
  </si>
  <si>
    <t>months from previous max</t>
  </si>
  <si>
    <t>SV range inc from prev CHS 9+ max</t>
  </si>
  <si>
    <t xml:space="preserve">SV minimum </t>
  </si>
  <si>
    <t xml:space="preserve">maximum  </t>
  </si>
  <si>
    <t>Violent Minimum</t>
  </si>
  <si>
    <t>Range for SL</t>
  </si>
  <si>
    <t>Range for Sim</t>
  </si>
  <si>
    <t>Change in Sentence on Simulated Grid (in months)</t>
  </si>
  <si>
    <t>Percent Change in Sentence on Simulated Grid</t>
  </si>
  <si>
    <r>
      <rPr>
        <b/>
        <sz val="9"/>
        <color theme="0"/>
        <rFont val="Segoe UI"/>
        <family val="2"/>
      </rPr>
      <t>Ser. Vio.</t>
    </r>
    <r>
      <rPr>
        <sz val="9"/>
        <color theme="0"/>
        <rFont val="Segoe UI"/>
        <family val="2"/>
      </rPr>
      <t xml:space="preserve">
</t>
    </r>
  </si>
  <si>
    <r>
      <rPr>
        <b/>
        <sz val="9"/>
        <color theme="0"/>
        <rFont val="Segoe UI"/>
        <family val="2"/>
      </rPr>
      <t>Vio.</t>
    </r>
    <r>
      <rPr>
        <sz val="9"/>
        <color theme="0"/>
        <rFont val="Segoe UI"/>
        <family val="2"/>
      </rPr>
      <t xml:space="preserve">
</t>
    </r>
  </si>
  <si>
    <t>Recommendation: Felony Sentencing Guidelines Grid Proposal</t>
  </si>
  <si>
    <t>OSL</t>
  </si>
  <si>
    <t>Sim OSL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</si>
</sst>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i/>
      <sz val="9"/>
      <color rgb="FF000000"/>
      <name val="Segoe UI"/>
      <family val="2"/>
    </font>
    <font>
      <sz val="10"/>
      <color theme="1"/>
      <name val="Calibri"/>
      <family val="2"/>
      <scheme val="minor"/>
    </font>
    <font>
      <sz val="10"/>
      <name val="Calibri  "/>
    </font>
    <font>
      <b/>
      <sz val="18"/>
      <color theme="1"/>
      <name val="Segoe UI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rgb="FFBFBFBF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medium">
        <color rgb="FFBFBFB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medium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center" wrapText="1" readingOrder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left" wrapText="1" readingOrder="1"/>
    </xf>
    <xf numFmtId="0" fontId="0" fillId="4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2" xfId="0" applyFont="1" applyBorder="1" applyAlignment="1">
      <alignment horizontal="center" wrapText="1" readingOrder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 readingOrder="1"/>
    </xf>
    <xf numFmtId="0" fontId="5" fillId="0" borderId="12" xfId="0" applyFont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8" fillId="9" borderId="22" xfId="0" applyFont="1" applyFill="1" applyBorder="1" applyAlignment="1">
      <alignment wrapText="1"/>
    </xf>
    <xf numFmtId="0" fontId="8" fillId="9" borderId="22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 wrapText="1"/>
    </xf>
    <xf numFmtId="0" fontId="9" fillId="9" borderId="22" xfId="0" applyFont="1" applyFill="1" applyBorder="1" applyAlignment="1">
      <alignment horizontal="center" wrapText="1"/>
    </xf>
    <xf numFmtId="0" fontId="10" fillId="0" borderId="0" xfId="0" applyFont="1"/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0" fillId="0" borderId="0" xfId="0" applyNumberFormat="1"/>
    <xf numFmtId="0" fontId="0" fillId="0" borderId="27" xfId="0" applyBorder="1"/>
    <xf numFmtId="0" fontId="10" fillId="0" borderId="0" xfId="0" applyFont="1" applyBorder="1" applyAlignment="1">
      <alignment horizontal="center"/>
    </xf>
    <xf numFmtId="0" fontId="0" fillId="0" borderId="25" xfId="0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/>
    <xf numFmtId="2" fontId="0" fillId="5" borderId="0" xfId="0" applyNumberFormat="1" applyFill="1" applyBorder="1" applyAlignment="1">
      <alignment horizontal="center"/>
    </xf>
    <xf numFmtId="0" fontId="0" fillId="0" borderId="0" xfId="0" applyFill="1"/>
    <xf numFmtId="0" fontId="4" fillId="0" borderId="5" xfId="0" applyFont="1" applyFill="1" applyBorder="1" applyAlignment="1">
      <alignment horizontal="center" wrapText="1" readingOrder="1"/>
    </xf>
    <xf numFmtId="0" fontId="4" fillId="0" borderId="6" xfId="0" applyFont="1" applyFill="1" applyBorder="1" applyAlignment="1">
      <alignment horizontal="center" wrapText="1" readingOrder="1"/>
    </xf>
    <xf numFmtId="0" fontId="7" fillId="0" borderId="10" xfId="0" applyFont="1" applyFill="1" applyBorder="1" applyAlignment="1">
      <alignment horizontal="left" wrapText="1" readingOrder="1"/>
    </xf>
    <xf numFmtId="0" fontId="7" fillId="0" borderId="11" xfId="0" applyFont="1" applyFill="1" applyBorder="1" applyAlignment="1">
      <alignment horizontal="left" wrapText="1" readingOrder="1"/>
    </xf>
    <xf numFmtId="0" fontId="7" fillId="0" borderId="17" xfId="0" applyFont="1" applyFill="1" applyBorder="1" applyAlignment="1">
      <alignment horizontal="center" wrapText="1" readingOrder="1"/>
    </xf>
    <xf numFmtId="0" fontId="7" fillId="0" borderId="18" xfId="0" applyFont="1" applyFill="1" applyBorder="1" applyAlignment="1">
      <alignment horizontal="left" wrapText="1" readingOrder="1"/>
    </xf>
    <xf numFmtId="0" fontId="7" fillId="0" borderId="0" xfId="0" applyFont="1" applyFill="1" applyAlignment="1">
      <alignment horizontal="center" wrapText="1" readingOrder="1"/>
    </xf>
    <xf numFmtId="0" fontId="6" fillId="0" borderId="3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5" xfId="0" applyBorder="1"/>
    <xf numFmtId="0" fontId="13" fillId="0" borderId="0" xfId="0" applyFont="1"/>
    <xf numFmtId="0" fontId="13" fillId="0" borderId="35" xfId="0" applyFont="1" applyBorder="1"/>
    <xf numFmtId="0" fontId="13" fillId="0" borderId="0" xfId="0" applyFont="1" applyAlignment="1">
      <alignment vertical="center" wrapText="1"/>
    </xf>
    <xf numFmtId="0" fontId="13" fillId="0" borderId="3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164" fontId="0" fillId="0" borderId="4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164" fontId="0" fillId="12" borderId="14" xfId="0" applyNumberFormat="1" applyFill="1" applyBorder="1" applyAlignment="1">
      <alignment horizontal="center"/>
    </xf>
    <xf numFmtId="164" fontId="0" fillId="12" borderId="42" xfId="0" applyNumberFormat="1" applyFill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64" fontId="0" fillId="8" borderId="42" xfId="0" applyNumberFormat="1" applyFill="1" applyBorder="1" applyAlignment="1">
      <alignment horizontal="center"/>
    </xf>
    <xf numFmtId="164" fontId="0" fillId="8" borderId="45" xfId="0" applyNumberFormat="1" applyFill="1" applyBorder="1" applyAlignment="1">
      <alignment horizontal="center"/>
    </xf>
    <xf numFmtId="164" fontId="0" fillId="8" borderId="44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0" fillId="8" borderId="32" xfId="0" applyNumberFormat="1" applyFill="1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164" fontId="0" fillId="8" borderId="48" xfId="0" applyNumberFormat="1" applyFill="1" applyBorder="1" applyAlignment="1">
      <alignment horizontal="center"/>
    </xf>
    <xf numFmtId="164" fontId="0" fillId="8" borderId="49" xfId="0" applyNumberFormat="1" applyFill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8" fillId="9" borderId="0" xfId="0" applyFont="1" applyFill="1" applyBorder="1" applyAlignment="1">
      <alignment wrapText="1"/>
    </xf>
    <xf numFmtId="0" fontId="8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 wrapText="1"/>
    </xf>
    <xf numFmtId="0" fontId="9" fillId="9" borderId="0" xfId="0" applyFont="1" applyFill="1" applyBorder="1" applyAlignment="1">
      <alignment horizontal="center" wrapText="1"/>
    </xf>
    <xf numFmtId="0" fontId="10" fillId="1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50" xfId="0" applyNumberFormat="1" applyFill="1" applyBorder="1" applyAlignment="1">
      <alignment horizontal="center"/>
    </xf>
    <xf numFmtId="164" fontId="10" fillId="0" borderId="0" xfId="0" applyNumberFormat="1" applyFont="1"/>
    <xf numFmtId="9" fontId="10" fillId="0" borderId="0" xfId="1" applyFont="1"/>
    <xf numFmtId="164" fontId="10" fillId="0" borderId="0" xfId="0" applyNumberFormat="1" applyFont="1" applyBorder="1"/>
    <xf numFmtId="0" fontId="10" fillId="0" borderId="0" xfId="0" applyFont="1" applyBorder="1"/>
    <xf numFmtId="165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4" fontId="0" fillId="12" borderId="37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12" borderId="18" xfId="0" applyNumberFormat="1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20"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ill>
        <patternFill patternType="solid">
          <fgColor rgb="FFCCCCFF"/>
          <bgColor rgb="FFCCCCFF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CCCCFF"/>
          <bgColor rgb="FFCCCCFF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1ED5-384C-4739-94C6-AD1FEB73B9BA}">
  <dimension ref="A2:V19"/>
  <sheetViews>
    <sheetView workbookViewId="0">
      <selection activeCell="V10" sqref="V10"/>
    </sheetView>
    <sheetView workbookViewId="1"/>
  </sheetViews>
  <sheetFormatPr defaultRowHeight="14.5"/>
  <sheetData>
    <row r="2" spans="1:22">
      <c r="A2" t="s">
        <v>19</v>
      </c>
      <c r="C2" s="122">
        <v>0</v>
      </c>
      <c r="D2" s="122"/>
      <c r="E2" s="122">
        <v>1</v>
      </c>
      <c r="F2" s="122"/>
      <c r="G2" s="122">
        <v>2</v>
      </c>
      <c r="H2" s="122"/>
      <c r="I2" s="122">
        <v>3</v>
      </c>
      <c r="J2" s="122"/>
      <c r="K2" s="122">
        <v>4</v>
      </c>
      <c r="L2" s="122"/>
      <c r="M2" s="122">
        <v>5</v>
      </c>
      <c r="N2" s="122"/>
      <c r="O2" s="122">
        <v>6</v>
      </c>
      <c r="P2" s="122"/>
      <c r="Q2" s="122">
        <v>7</v>
      </c>
      <c r="R2" s="122"/>
      <c r="S2" s="122">
        <v>8</v>
      </c>
      <c r="T2" s="122"/>
      <c r="U2" s="122" t="s">
        <v>1</v>
      </c>
      <c r="V2" s="122"/>
    </row>
    <row r="3" spans="1:22">
      <c r="A3">
        <v>18</v>
      </c>
      <c r="B3" s="15">
        <v>16</v>
      </c>
      <c r="C3" s="120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</row>
    <row r="4" spans="1:22">
      <c r="A4" t="s">
        <v>263</v>
      </c>
      <c r="B4" s="15">
        <v>15</v>
      </c>
      <c r="C4" s="16">
        <v>240</v>
      </c>
      <c r="D4" s="16">
        <v>320</v>
      </c>
      <c r="E4" s="17">
        <v>250</v>
      </c>
      <c r="F4" s="17">
        <v>333</v>
      </c>
      <c r="G4" s="16">
        <v>261</v>
      </c>
      <c r="H4" s="16">
        <v>347</v>
      </c>
      <c r="I4" s="17">
        <v>271</v>
      </c>
      <c r="J4" s="17">
        <v>361</v>
      </c>
      <c r="K4" s="16">
        <v>281</v>
      </c>
      <c r="L4" s="16">
        <v>374</v>
      </c>
      <c r="M4" s="17">
        <v>291</v>
      </c>
      <c r="N4" s="17">
        <v>388</v>
      </c>
      <c r="O4" s="16">
        <v>312</v>
      </c>
      <c r="P4" s="16">
        <v>416</v>
      </c>
      <c r="Q4" s="17">
        <v>338</v>
      </c>
      <c r="R4" s="17">
        <v>450</v>
      </c>
      <c r="S4" s="16">
        <v>370</v>
      </c>
      <c r="T4" s="16">
        <v>493</v>
      </c>
      <c r="U4" s="17">
        <v>411</v>
      </c>
      <c r="V4" s="17">
        <v>548</v>
      </c>
    </row>
    <row r="5" spans="1:22">
      <c r="A5" t="s">
        <v>264</v>
      </c>
      <c r="B5" s="15">
        <v>14</v>
      </c>
      <c r="C5" s="18">
        <v>123</v>
      </c>
      <c r="D5" s="18">
        <v>220</v>
      </c>
      <c r="E5" s="19">
        <v>134</v>
      </c>
      <c r="F5" s="19">
        <v>234</v>
      </c>
      <c r="G5" s="18">
        <v>144</v>
      </c>
      <c r="H5" s="18">
        <v>244</v>
      </c>
      <c r="I5" s="19">
        <v>154</v>
      </c>
      <c r="J5" s="19">
        <v>254</v>
      </c>
      <c r="K5" s="18">
        <v>165</v>
      </c>
      <c r="L5" s="18">
        <v>265</v>
      </c>
      <c r="M5" s="19">
        <v>175</v>
      </c>
      <c r="N5" s="19">
        <v>275</v>
      </c>
      <c r="O5" s="18">
        <v>195</v>
      </c>
      <c r="P5" s="18">
        <v>295</v>
      </c>
      <c r="Q5" s="19">
        <v>216</v>
      </c>
      <c r="R5" s="19">
        <v>316</v>
      </c>
      <c r="S5" s="18">
        <v>257</v>
      </c>
      <c r="T5" s="18">
        <v>357</v>
      </c>
      <c r="U5" s="19">
        <v>298</v>
      </c>
      <c r="V5" s="19">
        <v>397</v>
      </c>
    </row>
    <row r="6" spans="1:22">
      <c r="A6">
        <v>14</v>
      </c>
      <c r="B6" s="15">
        <v>13</v>
      </c>
      <c r="C6" s="20">
        <v>123</v>
      </c>
      <c r="D6" s="20">
        <v>164</v>
      </c>
      <c r="E6" s="21">
        <v>134</v>
      </c>
      <c r="F6" s="21">
        <v>178</v>
      </c>
      <c r="G6" s="20">
        <v>144</v>
      </c>
      <c r="H6" s="20">
        <v>192</v>
      </c>
      <c r="I6" s="21">
        <v>154</v>
      </c>
      <c r="J6" s="21">
        <v>205</v>
      </c>
      <c r="K6" s="20">
        <v>165</v>
      </c>
      <c r="L6" s="20">
        <v>219</v>
      </c>
      <c r="M6" s="21">
        <v>175</v>
      </c>
      <c r="N6" s="21">
        <v>233</v>
      </c>
      <c r="O6" s="20">
        <v>195</v>
      </c>
      <c r="P6" s="20">
        <v>260</v>
      </c>
      <c r="Q6" s="21">
        <v>216</v>
      </c>
      <c r="R6" s="21">
        <v>288</v>
      </c>
      <c r="S6" s="20">
        <v>257</v>
      </c>
      <c r="T6" s="20">
        <v>342</v>
      </c>
      <c r="U6" s="21">
        <v>298</v>
      </c>
      <c r="V6" s="21">
        <v>397</v>
      </c>
    </row>
    <row r="7" spans="1:22">
      <c r="A7" t="s">
        <v>265</v>
      </c>
      <c r="B7" s="15">
        <v>12</v>
      </c>
      <c r="C7" s="20">
        <v>93</v>
      </c>
      <c r="D7" s="20">
        <v>123</v>
      </c>
      <c r="E7" s="21">
        <v>102</v>
      </c>
      <c r="F7" s="21">
        <v>136</v>
      </c>
      <c r="G7" s="20">
        <v>111</v>
      </c>
      <c r="H7" s="20">
        <v>147</v>
      </c>
      <c r="I7" s="21">
        <v>120</v>
      </c>
      <c r="J7" s="21">
        <v>160</v>
      </c>
      <c r="K7" s="20">
        <v>129</v>
      </c>
      <c r="L7" s="20">
        <v>171</v>
      </c>
      <c r="M7" s="21">
        <v>138</v>
      </c>
      <c r="N7" s="21">
        <v>184</v>
      </c>
      <c r="O7" s="20">
        <v>162</v>
      </c>
      <c r="P7" s="20">
        <v>216</v>
      </c>
      <c r="Q7" s="21">
        <v>178</v>
      </c>
      <c r="R7" s="21">
        <v>236</v>
      </c>
      <c r="S7" s="20">
        <v>209</v>
      </c>
      <c r="T7" s="20">
        <v>277</v>
      </c>
      <c r="U7" s="21">
        <v>240</v>
      </c>
      <c r="V7" s="21">
        <v>318</v>
      </c>
    </row>
    <row r="8" spans="1:22">
      <c r="A8">
        <v>12</v>
      </c>
      <c r="B8" s="15">
        <v>11</v>
      </c>
      <c r="C8" s="20">
        <v>78</v>
      </c>
      <c r="D8" s="20">
        <v>102</v>
      </c>
      <c r="E8" s="21">
        <v>86</v>
      </c>
      <c r="F8" s="21">
        <v>114</v>
      </c>
      <c r="G8" s="20">
        <v>95</v>
      </c>
      <c r="H8" s="20">
        <v>125</v>
      </c>
      <c r="I8" s="21">
        <v>102</v>
      </c>
      <c r="J8" s="21">
        <v>136</v>
      </c>
      <c r="K8" s="20">
        <v>111</v>
      </c>
      <c r="L8" s="20">
        <v>147</v>
      </c>
      <c r="M8" s="21">
        <v>120</v>
      </c>
      <c r="N8" s="21">
        <v>158</v>
      </c>
      <c r="O8" s="20">
        <v>146</v>
      </c>
      <c r="P8" s="20">
        <v>194</v>
      </c>
      <c r="Q8" s="21">
        <v>159</v>
      </c>
      <c r="R8" s="21">
        <v>211</v>
      </c>
      <c r="S8" s="20">
        <v>185</v>
      </c>
      <c r="T8" s="20">
        <v>245</v>
      </c>
      <c r="U8" s="21">
        <v>210</v>
      </c>
      <c r="V8" s="21">
        <v>280</v>
      </c>
    </row>
    <row r="9" spans="1:22">
      <c r="A9" s="42" t="s">
        <v>266</v>
      </c>
      <c r="B9" s="15">
        <v>10</v>
      </c>
      <c r="C9" s="20">
        <v>51</v>
      </c>
      <c r="D9" s="20">
        <v>68</v>
      </c>
      <c r="E9" s="21">
        <v>57</v>
      </c>
      <c r="F9" s="21">
        <v>75</v>
      </c>
      <c r="G9" s="20">
        <v>62</v>
      </c>
      <c r="H9" s="20">
        <v>82</v>
      </c>
      <c r="I9" s="21">
        <v>67</v>
      </c>
      <c r="J9" s="21">
        <v>89</v>
      </c>
      <c r="K9" s="20">
        <v>72</v>
      </c>
      <c r="L9" s="20">
        <v>96</v>
      </c>
      <c r="M9" s="21">
        <v>77</v>
      </c>
      <c r="N9" s="21">
        <v>102</v>
      </c>
      <c r="O9" s="20">
        <v>98</v>
      </c>
      <c r="P9" s="20">
        <v>130</v>
      </c>
      <c r="Q9" s="21">
        <v>108</v>
      </c>
      <c r="R9" s="21">
        <v>144</v>
      </c>
      <c r="S9" s="20">
        <v>129</v>
      </c>
      <c r="T9" s="20">
        <v>171</v>
      </c>
      <c r="U9" s="21">
        <v>149</v>
      </c>
      <c r="V9" s="21">
        <v>198</v>
      </c>
    </row>
    <row r="10" spans="1:22">
      <c r="A10">
        <v>9</v>
      </c>
      <c r="B10" s="15">
        <v>9</v>
      </c>
      <c r="C10" s="22">
        <v>31</v>
      </c>
      <c r="D10" s="22">
        <v>41</v>
      </c>
      <c r="E10" s="4">
        <v>36</v>
      </c>
      <c r="F10" s="4">
        <v>48</v>
      </c>
      <c r="G10" s="22">
        <v>41</v>
      </c>
      <c r="H10" s="22">
        <v>54</v>
      </c>
      <c r="I10" s="4">
        <v>46</v>
      </c>
      <c r="J10" s="4">
        <v>61</v>
      </c>
      <c r="K10" s="22">
        <v>51</v>
      </c>
      <c r="L10" s="22">
        <v>68</v>
      </c>
      <c r="M10" s="4">
        <v>57</v>
      </c>
      <c r="N10" s="4">
        <v>75</v>
      </c>
      <c r="O10" s="22">
        <v>77</v>
      </c>
      <c r="P10" s="22">
        <v>102</v>
      </c>
      <c r="Q10" s="4">
        <v>87</v>
      </c>
      <c r="R10" s="4">
        <v>116</v>
      </c>
      <c r="S10" s="22">
        <v>108</v>
      </c>
      <c r="T10" s="22">
        <v>144</v>
      </c>
      <c r="U10" s="4">
        <v>129</v>
      </c>
      <c r="V10" s="4">
        <v>171</v>
      </c>
    </row>
    <row r="11" spans="1:22">
      <c r="A11">
        <v>8</v>
      </c>
      <c r="B11" s="15">
        <v>8</v>
      </c>
      <c r="C11" s="22">
        <v>21</v>
      </c>
      <c r="D11" s="22">
        <v>27</v>
      </c>
      <c r="E11" s="4">
        <v>26</v>
      </c>
      <c r="F11" s="4">
        <v>34</v>
      </c>
      <c r="G11" s="22">
        <v>31</v>
      </c>
      <c r="H11" s="22">
        <v>41</v>
      </c>
      <c r="I11" s="4">
        <v>36</v>
      </c>
      <c r="J11" s="4">
        <v>48</v>
      </c>
      <c r="K11" s="22">
        <v>41</v>
      </c>
      <c r="L11" s="22">
        <v>54</v>
      </c>
      <c r="M11" s="4">
        <v>46</v>
      </c>
      <c r="N11" s="4">
        <v>61</v>
      </c>
      <c r="O11" s="22">
        <v>67</v>
      </c>
      <c r="P11" s="22">
        <v>89</v>
      </c>
      <c r="Q11" s="4">
        <v>77</v>
      </c>
      <c r="R11" s="4">
        <v>102</v>
      </c>
      <c r="S11" s="22">
        <v>87</v>
      </c>
      <c r="T11" s="22">
        <v>116</v>
      </c>
      <c r="U11" s="4">
        <v>108</v>
      </c>
      <c r="V11" s="4">
        <v>144</v>
      </c>
    </row>
    <row r="12" spans="1:22">
      <c r="A12">
        <v>7</v>
      </c>
      <c r="B12" s="15">
        <v>7</v>
      </c>
      <c r="C12" s="22">
        <v>15</v>
      </c>
      <c r="D12" s="22">
        <v>20</v>
      </c>
      <c r="E12" s="4">
        <v>21</v>
      </c>
      <c r="F12" s="4">
        <v>27</v>
      </c>
      <c r="G12" s="22">
        <v>26</v>
      </c>
      <c r="H12" s="22">
        <v>34</v>
      </c>
      <c r="I12" s="4">
        <v>31</v>
      </c>
      <c r="J12" s="4">
        <v>41</v>
      </c>
      <c r="K12" s="22">
        <v>36</v>
      </c>
      <c r="L12" s="22">
        <v>48</v>
      </c>
      <c r="M12" s="4">
        <v>41</v>
      </c>
      <c r="N12" s="4">
        <v>54</v>
      </c>
      <c r="O12" s="22">
        <v>57</v>
      </c>
      <c r="P12" s="22">
        <v>75</v>
      </c>
      <c r="Q12" s="4">
        <v>67</v>
      </c>
      <c r="R12" s="4">
        <v>89</v>
      </c>
      <c r="S12" s="22">
        <v>77</v>
      </c>
      <c r="T12" s="22">
        <v>102</v>
      </c>
      <c r="U12" s="4">
        <v>87</v>
      </c>
      <c r="V12" s="4">
        <v>116</v>
      </c>
    </row>
    <row r="13" spans="1:22">
      <c r="A13">
        <v>6</v>
      </c>
      <c r="B13" s="15">
        <v>6</v>
      </c>
      <c r="C13" s="22">
        <v>12.05</v>
      </c>
      <c r="D13" s="22">
        <v>14</v>
      </c>
      <c r="E13" s="4">
        <v>15</v>
      </c>
      <c r="F13" s="4">
        <v>20</v>
      </c>
      <c r="G13" s="22">
        <v>21</v>
      </c>
      <c r="H13" s="22">
        <v>27</v>
      </c>
      <c r="I13" s="4">
        <v>26</v>
      </c>
      <c r="J13" s="4">
        <v>34</v>
      </c>
      <c r="K13" s="22">
        <v>31</v>
      </c>
      <c r="L13" s="22">
        <v>41</v>
      </c>
      <c r="M13" s="4">
        <v>36</v>
      </c>
      <c r="N13" s="4">
        <v>48</v>
      </c>
      <c r="O13" s="22">
        <v>46</v>
      </c>
      <c r="P13" s="22">
        <v>61</v>
      </c>
      <c r="Q13" s="4">
        <v>57</v>
      </c>
      <c r="R13" s="4">
        <v>75</v>
      </c>
      <c r="S13" s="22">
        <v>67</v>
      </c>
      <c r="T13" s="22">
        <v>89</v>
      </c>
      <c r="U13" s="4">
        <v>77</v>
      </c>
      <c r="V13" s="4">
        <v>102</v>
      </c>
    </row>
    <row r="14" spans="1:22">
      <c r="A14">
        <v>5</v>
      </c>
      <c r="B14" s="15">
        <v>5</v>
      </c>
      <c r="C14" s="23">
        <v>6</v>
      </c>
      <c r="D14" s="23">
        <v>12</v>
      </c>
      <c r="E14" s="4">
        <v>12.05</v>
      </c>
      <c r="F14" s="4">
        <v>14</v>
      </c>
      <c r="G14" s="24">
        <v>13</v>
      </c>
      <c r="H14" s="24">
        <v>17</v>
      </c>
      <c r="I14" s="4">
        <v>15</v>
      </c>
      <c r="J14" s="4">
        <v>20</v>
      </c>
      <c r="K14" s="24">
        <v>22</v>
      </c>
      <c r="L14" s="24">
        <v>29</v>
      </c>
      <c r="M14" s="4">
        <v>33</v>
      </c>
      <c r="N14" s="4">
        <v>43</v>
      </c>
      <c r="O14" s="24">
        <v>41</v>
      </c>
      <c r="P14" s="24">
        <v>54</v>
      </c>
      <c r="Q14" s="4">
        <v>51</v>
      </c>
      <c r="R14" s="4">
        <v>68</v>
      </c>
      <c r="S14" s="24">
        <v>62</v>
      </c>
      <c r="T14" s="24">
        <v>82</v>
      </c>
      <c r="U14" s="4">
        <v>72</v>
      </c>
      <c r="V14" s="4">
        <v>96</v>
      </c>
    </row>
    <row r="15" spans="1:22">
      <c r="A15">
        <v>4</v>
      </c>
      <c r="B15" s="15">
        <v>4</v>
      </c>
      <c r="C15" s="23">
        <v>3</v>
      </c>
      <c r="D15" s="23">
        <v>9</v>
      </c>
      <c r="E15" s="25">
        <v>6</v>
      </c>
      <c r="F15" s="25">
        <v>12</v>
      </c>
      <c r="G15" s="24">
        <v>12.05</v>
      </c>
      <c r="H15" s="24">
        <v>14</v>
      </c>
      <c r="I15" s="4">
        <v>13</v>
      </c>
      <c r="J15" s="4">
        <v>17</v>
      </c>
      <c r="K15" s="24">
        <v>15</v>
      </c>
      <c r="L15" s="24">
        <v>20</v>
      </c>
      <c r="M15" s="4">
        <v>22</v>
      </c>
      <c r="N15" s="4">
        <v>29</v>
      </c>
      <c r="O15" s="24">
        <v>33</v>
      </c>
      <c r="P15" s="24">
        <v>43</v>
      </c>
      <c r="Q15" s="4">
        <v>43</v>
      </c>
      <c r="R15" s="4">
        <v>57</v>
      </c>
      <c r="S15" s="24">
        <v>53</v>
      </c>
      <c r="T15" s="24">
        <v>70</v>
      </c>
      <c r="U15" s="4">
        <v>63</v>
      </c>
      <c r="V15" s="4">
        <v>84</v>
      </c>
    </row>
    <row r="16" spans="1:22">
      <c r="A16">
        <v>3</v>
      </c>
      <c r="B16" s="15">
        <v>3</v>
      </c>
      <c r="C16" s="23">
        <v>1</v>
      </c>
      <c r="D16" s="23">
        <v>3</v>
      </c>
      <c r="E16" s="25">
        <v>3</v>
      </c>
      <c r="F16" s="25">
        <v>8</v>
      </c>
      <c r="G16" s="23">
        <v>4</v>
      </c>
      <c r="H16" s="23">
        <v>12</v>
      </c>
      <c r="I16" s="25">
        <v>9</v>
      </c>
      <c r="J16" s="25">
        <v>12</v>
      </c>
      <c r="K16" s="24">
        <v>12.05</v>
      </c>
      <c r="L16" s="24">
        <v>16</v>
      </c>
      <c r="M16" s="4">
        <v>17</v>
      </c>
      <c r="N16" s="4">
        <v>22</v>
      </c>
      <c r="O16" s="24">
        <v>22</v>
      </c>
      <c r="P16" s="24">
        <v>29</v>
      </c>
      <c r="Q16" s="4">
        <v>33</v>
      </c>
      <c r="R16" s="4">
        <v>43</v>
      </c>
      <c r="S16" s="24">
        <v>43</v>
      </c>
      <c r="T16" s="24">
        <v>57</v>
      </c>
      <c r="U16" s="4">
        <v>51</v>
      </c>
      <c r="V16" s="4">
        <v>68</v>
      </c>
    </row>
    <row r="17" spans="1:22">
      <c r="A17">
        <v>2</v>
      </c>
      <c r="B17" s="15">
        <v>2</v>
      </c>
      <c r="C17" s="23">
        <v>0</v>
      </c>
      <c r="D17" s="23">
        <v>3</v>
      </c>
      <c r="E17" s="25">
        <v>2</v>
      </c>
      <c r="F17" s="25">
        <v>6</v>
      </c>
      <c r="G17" s="23">
        <v>3</v>
      </c>
      <c r="H17" s="23">
        <v>9</v>
      </c>
      <c r="I17" s="25">
        <v>4</v>
      </c>
      <c r="J17" s="25">
        <v>12</v>
      </c>
      <c r="K17" s="24">
        <v>12.05</v>
      </c>
      <c r="L17" s="24">
        <v>14</v>
      </c>
      <c r="M17" s="4">
        <v>14</v>
      </c>
      <c r="N17" s="4">
        <v>18</v>
      </c>
      <c r="O17" s="24">
        <v>17</v>
      </c>
      <c r="P17" s="24">
        <v>22</v>
      </c>
      <c r="Q17" s="4">
        <v>22</v>
      </c>
      <c r="R17" s="4">
        <v>29</v>
      </c>
      <c r="S17" s="24">
        <v>33</v>
      </c>
      <c r="T17" s="24">
        <v>43</v>
      </c>
      <c r="U17" s="4">
        <v>43</v>
      </c>
      <c r="V17" s="4">
        <v>57</v>
      </c>
    </row>
    <row r="18" spans="1:22">
      <c r="A18">
        <v>1</v>
      </c>
      <c r="B18" s="15">
        <v>1</v>
      </c>
      <c r="C18" s="23">
        <v>0</v>
      </c>
      <c r="D18" s="23">
        <v>2</v>
      </c>
      <c r="E18" s="25">
        <v>0</v>
      </c>
      <c r="F18" s="25">
        <v>3</v>
      </c>
      <c r="G18" s="23">
        <v>2</v>
      </c>
      <c r="H18" s="23">
        <v>5</v>
      </c>
      <c r="I18" s="25">
        <v>2</v>
      </c>
      <c r="J18" s="25">
        <v>6</v>
      </c>
      <c r="K18" s="23">
        <v>3</v>
      </c>
      <c r="L18" s="23">
        <v>8</v>
      </c>
      <c r="M18" s="25">
        <v>4</v>
      </c>
      <c r="N18" s="25">
        <v>12</v>
      </c>
      <c r="O18" s="24">
        <v>12.05</v>
      </c>
      <c r="P18" s="24">
        <v>14</v>
      </c>
      <c r="Q18" s="4">
        <v>14</v>
      </c>
      <c r="R18" s="4">
        <v>18</v>
      </c>
      <c r="S18" s="24">
        <v>17</v>
      </c>
      <c r="T18" s="24">
        <v>22</v>
      </c>
      <c r="U18" s="4">
        <v>22</v>
      </c>
      <c r="V18" s="4">
        <v>29</v>
      </c>
    </row>
    <row r="19" spans="1:22">
      <c r="B19" s="15" t="s">
        <v>16</v>
      </c>
      <c r="C19" s="120" t="s">
        <v>17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1"/>
    </row>
  </sheetData>
  <mergeCells count="12">
    <mergeCell ref="C19:V19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C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EDA2-BD09-47A9-8426-C6F68C0A59A8}">
  <sheetPr>
    <pageSetUpPr fitToPage="1"/>
  </sheetPr>
  <dimension ref="B1:AB25"/>
  <sheetViews>
    <sheetView tabSelected="1" topLeftCell="B3" zoomScale="115" zoomScaleNormal="115" workbookViewId="0">
      <selection activeCell="W13" sqref="W13"/>
    </sheetView>
    <sheetView workbookViewId="1">
      <selection activeCell="H36" sqref="H36"/>
    </sheetView>
  </sheetViews>
  <sheetFormatPr defaultRowHeight="14.5"/>
  <cols>
    <col min="2" max="2" width="5.81640625" customWidth="1"/>
    <col min="3" max="3" width="4.7265625" customWidth="1"/>
    <col min="4" max="23" width="7.453125" customWidth="1"/>
    <col min="24" max="24" width="1.1796875" customWidth="1"/>
    <col min="25" max="25" width="3.26953125" customWidth="1"/>
    <col min="26" max="26" width="31.54296875" style="65" customWidth="1"/>
    <col min="27" max="27" width="6.1796875" customWidth="1"/>
    <col min="28" max="28" width="28" customWidth="1"/>
  </cols>
  <sheetData>
    <row r="1" spans="2:28" ht="21">
      <c r="C1" s="1" t="s">
        <v>325</v>
      </c>
      <c r="H1" s="2"/>
    </row>
    <row r="2" spans="2:28" ht="18.5">
      <c r="D2" s="3" t="s">
        <v>0</v>
      </c>
    </row>
    <row r="3" spans="2:28" ht="15" thickBot="1">
      <c r="C3" s="5"/>
      <c r="D3" s="129">
        <v>0</v>
      </c>
      <c r="E3" s="129"/>
      <c r="F3" s="129">
        <v>1</v>
      </c>
      <c r="G3" s="129"/>
      <c r="H3" s="129">
        <v>2</v>
      </c>
      <c r="I3" s="129"/>
      <c r="J3" s="129">
        <v>3</v>
      </c>
      <c r="K3" s="129"/>
      <c r="L3" s="129">
        <v>4</v>
      </c>
      <c r="M3" s="129"/>
      <c r="N3" s="129">
        <v>5</v>
      </c>
      <c r="O3" s="129"/>
      <c r="P3" s="129">
        <v>6</v>
      </c>
      <c r="Q3" s="129"/>
      <c r="R3" s="129">
        <v>7</v>
      </c>
      <c r="S3" s="129"/>
      <c r="T3" s="129">
        <v>8</v>
      </c>
      <c r="U3" s="129"/>
      <c r="V3" s="129" t="s">
        <v>1</v>
      </c>
      <c r="W3" s="130"/>
      <c r="X3" s="46"/>
      <c r="Z3" s="65" t="s">
        <v>284</v>
      </c>
      <c r="AA3">
        <v>240</v>
      </c>
      <c r="AB3" t="s">
        <v>286</v>
      </c>
    </row>
    <row r="4" spans="2:28" ht="27.75" customHeight="1" thickBot="1">
      <c r="B4" s="60"/>
      <c r="C4" s="7">
        <v>18</v>
      </c>
      <c r="D4" s="131" t="s">
        <v>5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4"/>
      <c r="Z4" s="65" t="s">
        <v>280</v>
      </c>
      <c r="AA4">
        <v>1.05</v>
      </c>
      <c r="AB4" t="s">
        <v>281</v>
      </c>
    </row>
    <row r="5" spans="2:28" ht="27.75" customHeight="1" thickTop="1" thickBot="1">
      <c r="B5" s="60"/>
      <c r="C5" s="59">
        <v>17</v>
      </c>
      <c r="D5" s="71">
        <f>AA3</f>
        <v>240</v>
      </c>
      <c r="E5" s="72">
        <f>D5*(1/AA5)</f>
        <v>320</v>
      </c>
      <c r="F5" s="73">
        <f>G5*$AA$5</f>
        <v>252</v>
      </c>
      <c r="G5" s="74">
        <f>E5*$AA$4</f>
        <v>336</v>
      </c>
      <c r="H5" s="73">
        <f>I5*$AA$5</f>
        <v>264.60000000000002</v>
      </c>
      <c r="I5" s="74">
        <f>G5*$AA$4</f>
        <v>352.8</v>
      </c>
      <c r="J5" s="73">
        <f>K5*$AA$5</f>
        <v>277.83000000000004</v>
      </c>
      <c r="K5" s="74">
        <f>I5*$AA$4</f>
        <v>370.44000000000005</v>
      </c>
      <c r="L5" s="73">
        <f>M5*$AA$5</f>
        <v>291.72150000000005</v>
      </c>
      <c r="M5" s="74">
        <f>K5*$AA$4</f>
        <v>388.96200000000005</v>
      </c>
      <c r="N5" s="73">
        <f>O5*$AA$5</f>
        <v>306.30757500000004</v>
      </c>
      <c r="O5" s="74">
        <f>M5*$AA$4</f>
        <v>408.41010000000006</v>
      </c>
      <c r="P5" s="73">
        <f>Q5*$AA$5</f>
        <v>321.62295375000008</v>
      </c>
      <c r="Q5" s="74">
        <f>O5*$AA$4</f>
        <v>428.83060500000011</v>
      </c>
      <c r="R5" s="73">
        <f>S5*$AA$5</f>
        <v>337.70410143750007</v>
      </c>
      <c r="S5" s="74">
        <f>Q5*$AA$4</f>
        <v>450.27213525000013</v>
      </c>
      <c r="T5" s="73">
        <f>U5*$AA$5</f>
        <v>354.58930650937515</v>
      </c>
      <c r="U5" s="74">
        <f>S5*$AA$4</f>
        <v>472.78574201250018</v>
      </c>
      <c r="V5" s="73">
        <f>W5*$AA$5</f>
        <v>372.31877183484391</v>
      </c>
      <c r="W5" s="75">
        <f>U5*$AA$4</f>
        <v>496.42502911312522</v>
      </c>
      <c r="X5" s="10"/>
      <c r="Y5" s="64"/>
      <c r="Z5" s="66" t="s">
        <v>282</v>
      </c>
      <c r="AA5" s="64">
        <v>0.75</v>
      </c>
      <c r="AB5" s="64" t="s">
        <v>287</v>
      </c>
    </row>
    <row r="6" spans="2:28" ht="27.75" customHeight="1" thickTop="1" thickBot="1">
      <c r="B6" s="60"/>
      <c r="C6" s="59">
        <v>16</v>
      </c>
      <c r="D6" s="76">
        <f>E6*$AA$6</f>
        <v>114.75</v>
      </c>
      <c r="E6" s="74">
        <f>W6*$AA$8</f>
        <v>153</v>
      </c>
      <c r="F6" s="76">
        <f>G6*$AA$6</f>
        <v>126.22500000000001</v>
      </c>
      <c r="G6" s="74">
        <f>E6*$AA$9</f>
        <v>168.3</v>
      </c>
      <c r="H6" s="76">
        <f>I6*$AA$6</f>
        <v>138.84750000000003</v>
      </c>
      <c r="I6" s="74">
        <f>G6*$AA$9</f>
        <v>185.13000000000002</v>
      </c>
      <c r="J6" s="76">
        <f>K6*$AA$6</f>
        <v>152.73225000000002</v>
      </c>
      <c r="K6" s="74">
        <f>I6*$AA$9</f>
        <v>203.64300000000003</v>
      </c>
      <c r="L6" s="76">
        <f>M6*$AA$6</f>
        <v>168.00547500000005</v>
      </c>
      <c r="M6" s="74">
        <f>K6*$AA$9</f>
        <v>224.00730000000004</v>
      </c>
      <c r="N6" s="76">
        <f>O6*$AA$6</f>
        <v>184.80602250000004</v>
      </c>
      <c r="O6" s="74">
        <f>M6*$AA$9</f>
        <v>246.40803000000005</v>
      </c>
      <c r="P6" s="76">
        <f>Q6*$AA$6</f>
        <v>203.28662475000004</v>
      </c>
      <c r="Q6" s="74">
        <f>O6*$AA$9</f>
        <v>271.04883300000006</v>
      </c>
      <c r="R6" s="76">
        <f>S6*$AA$6</f>
        <v>223.61528722500009</v>
      </c>
      <c r="S6" s="74">
        <f>Q6*$AA$9</f>
        <v>298.1537163000001</v>
      </c>
      <c r="T6" s="76">
        <f>U6*$AA$6</f>
        <v>245.97681594750009</v>
      </c>
      <c r="U6" s="74">
        <f>S6*$AA$9</f>
        <v>327.96908793000011</v>
      </c>
      <c r="V6" s="76">
        <f>W6*$AA$6</f>
        <v>255</v>
      </c>
      <c r="W6" s="77">
        <f t="shared" ref="W6:W7" si="0">W7+$AA$12</f>
        <v>340</v>
      </c>
      <c r="X6" s="48"/>
      <c r="Z6" s="65" t="s">
        <v>316</v>
      </c>
      <c r="AA6">
        <v>0.75</v>
      </c>
      <c r="AB6" t="s">
        <v>317</v>
      </c>
    </row>
    <row r="7" spans="2:28" ht="27.75" customHeight="1" thickBot="1">
      <c r="B7" s="60"/>
      <c r="C7" s="59">
        <v>15</v>
      </c>
      <c r="D7" s="76">
        <f t="shared" ref="D7:D8" si="1">E7*$AA$6</f>
        <v>101.25</v>
      </c>
      <c r="E7" s="74">
        <f t="shared" ref="E7:E12" si="2">W7*$AA$8</f>
        <v>135</v>
      </c>
      <c r="F7" s="76">
        <f t="shared" ref="F7:F8" si="3">G7*$AA$6</f>
        <v>111.375</v>
      </c>
      <c r="G7" s="74">
        <f t="shared" ref="G7:U12" si="4">E7*$AA$9</f>
        <v>148.5</v>
      </c>
      <c r="H7" s="76">
        <f t="shared" ref="H7:H8" si="5">I7*$AA$6</f>
        <v>122.51250000000002</v>
      </c>
      <c r="I7" s="74">
        <f t="shared" si="4"/>
        <v>163.35000000000002</v>
      </c>
      <c r="J7" s="76">
        <f t="shared" ref="J7:J8" si="6">K7*$AA$6</f>
        <v>134.76375000000002</v>
      </c>
      <c r="K7" s="74">
        <f t="shared" si="4"/>
        <v>179.68500000000003</v>
      </c>
      <c r="L7" s="76">
        <f t="shared" ref="L7:L8" si="7">M7*$AA$6</f>
        <v>148.24012500000003</v>
      </c>
      <c r="M7" s="74">
        <f t="shared" si="4"/>
        <v>197.65350000000004</v>
      </c>
      <c r="N7" s="76">
        <f t="shared" ref="N7:N8" si="8">O7*$AA$6</f>
        <v>163.06413750000004</v>
      </c>
      <c r="O7" s="74">
        <f t="shared" si="4"/>
        <v>217.41885000000005</v>
      </c>
      <c r="P7" s="76">
        <f t="shared" ref="P7:P8" si="9">Q7*$AA$6</f>
        <v>179.37055125000006</v>
      </c>
      <c r="Q7" s="74">
        <f t="shared" si="4"/>
        <v>239.16073500000007</v>
      </c>
      <c r="R7" s="76">
        <f t="shared" ref="R7:R8" si="10">S7*$AA$6</f>
        <v>197.30760637500006</v>
      </c>
      <c r="S7" s="74">
        <f t="shared" si="4"/>
        <v>263.07680850000008</v>
      </c>
      <c r="T7" s="76">
        <f t="shared" ref="T7:T8" si="11">U7*$AA$6</f>
        <v>217.03836701250009</v>
      </c>
      <c r="U7" s="74">
        <f t="shared" si="4"/>
        <v>289.38448935000014</v>
      </c>
      <c r="V7" s="76">
        <f t="shared" ref="V7:V8" si="12">W7*$AA$6</f>
        <v>225</v>
      </c>
      <c r="W7" s="77">
        <f t="shared" si="0"/>
        <v>300</v>
      </c>
      <c r="X7" s="10"/>
      <c r="Z7" s="67" t="s">
        <v>291</v>
      </c>
      <c r="AA7">
        <v>7</v>
      </c>
      <c r="AB7">
        <f>ROUNDDOWN((W6-W13)/AA7, 0)</f>
        <v>31</v>
      </c>
    </row>
    <row r="8" spans="2:28" ht="27.75" customHeight="1" thickBot="1">
      <c r="B8" s="60"/>
      <c r="C8" s="59">
        <v>14</v>
      </c>
      <c r="D8" s="76">
        <f t="shared" si="1"/>
        <v>87.75</v>
      </c>
      <c r="E8" s="74">
        <f t="shared" si="2"/>
        <v>117</v>
      </c>
      <c r="F8" s="76">
        <f t="shared" si="3"/>
        <v>96.525000000000006</v>
      </c>
      <c r="G8" s="74">
        <f t="shared" si="4"/>
        <v>128.70000000000002</v>
      </c>
      <c r="H8" s="76">
        <f t="shared" si="5"/>
        <v>106.17750000000001</v>
      </c>
      <c r="I8" s="74">
        <f t="shared" si="4"/>
        <v>141.57000000000002</v>
      </c>
      <c r="J8" s="76">
        <f t="shared" si="6"/>
        <v>116.79525000000002</v>
      </c>
      <c r="K8" s="74">
        <f t="shared" si="4"/>
        <v>155.72700000000003</v>
      </c>
      <c r="L8" s="76">
        <f t="shared" si="7"/>
        <v>128.47477500000005</v>
      </c>
      <c r="M8" s="74">
        <f t="shared" si="4"/>
        <v>171.29970000000006</v>
      </c>
      <c r="N8" s="76">
        <f t="shared" si="8"/>
        <v>141.32225250000005</v>
      </c>
      <c r="O8" s="74">
        <f t="shared" si="4"/>
        <v>188.42967000000007</v>
      </c>
      <c r="P8" s="76">
        <f t="shared" si="9"/>
        <v>155.45447775000008</v>
      </c>
      <c r="Q8" s="74">
        <f t="shared" si="4"/>
        <v>207.27263700000009</v>
      </c>
      <c r="R8" s="76">
        <f t="shared" si="10"/>
        <v>170.99992552500009</v>
      </c>
      <c r="S8" s="74">
        <f t="shared" si="4"/>
        <v>227.99990070000013</v>
      </c>
      <c r="T8" s="76">
        <f t="shared" si="11"/>
        <v>188.09991807750012</v>
      </c>
      <c r="U8" s="74">
        <f t="shared" si="4"/>
        <v>250.79989077000016</v>
      </c>
      <c r="V8" s="76">
        <f t="shared" si="12"/>
        <v>195</v>
      </c>
      <c r="W8" s="77">
        <f>W9+$AA$12</f>
        <v>260</v>
      </c>
      <c r="X8" s="10"/>
      <c r="Z8" s="65" t="s">
        <v>278</v>
      </c>
      <c r="AA8">
        <v>0.45</v>
      </c>
      <c r="AB8" t="s">
        <v>279</v>
      </c>
    </row>
    <row r="9" spans="2:28" ht="27.75" customHeight="1" thickBot="1">
      <c r="B9" s="60"/>
      <c r="C9" s="59">
        <v>13</v>
      </c>
      <c r="D9" s="111">
        <f t="shared" ref="D9:F12" si="13">E9*$AA$10</f>
        <v>59.4</v>
      </c>
      <c r="E9" s="112">
        <f t="shared" si="2"/>
        <v>99</v>
      </c>
      <c r="F9" s="111">
        <f t="shared" si="13"/>
        <v>65.34</v>
      </c>
      <c r="G9" s="112">
        <f t="shared" si="4"/>
        <v>108.9</v>
      </c>
      <c r="H9" s="111">
        <f t="shared" ref="H9:H12" si="14">I9*$AA$10</f>
        <v>71.874000000000009</v>
      </c>
      <c r="I9" s="112">
        <f t="shared" si="4"/>
        <v>119.79000000000002</v>
      </c>
      <c r="J9" s="111">
        <f t="shared" ref="J9:J12" si="15">K9*$AA$10</f>
        <v>79.06140000000002</v>
      </c>
      <c r="K9" s="112">
        <f t="shared" si="4"/>
        <v>131.76900000000003</v>
      </c>
      <c r="L9" s="111">
        <f t="shared" ref="L9:L12" si="16">M9*$AA$10</f>
        <v>86.967540000000028</v>
      </c>
      <c r="M9" s="112">
        <f t="shared" si="4"/>
        <v>144.94590000000005</v>
      </c>
      <c r="N9" s="111">
        <f t="shared" ref="N9:N12" si="17">O9*$AA$10</f>
        <v>95.664294000000041</v>
      </c>
      <c r="O9" s="112">
        <f t="shared" si="4"/>
        <v>159.44049000000007</v>
      </c>
      <c r="P9" s="111">
        <f t="shared" ref="P9:P12" si="18">Q9*$AA$10</f>
        <v>105.23072340000004</v>
      </c>
      <c r="Q9" s="112">
        <f t="shared" si="4"/>
        <v>175.38453900000007</v>
      </c>
      <c r="R9" s="111">
        <f t="shared" ref="R9:R12" si="19">S9*$AA$10</f>
        <v>115.75379574000006</v>
      </c>
      <c r="S9" s="112">
        <f t="shared" si="4"/>
        <v>192.92299290000011</v>
      </c>
      <c r="T9" s="111">
        <f t="shared" ref="T9:T12" si="20">U9*$AA$10</f>
        <v>127.32917531400007</v>
      </c>
      <c r="U9" s="112">
        <f t="shared" si="4"/>
        <v>212.21529219000013</v>
      </c>
      <c r="V9" s="114">
        <f t="shared" ref="V9:V12" si="21">W9*$AA$10</f>
        <v>132</v>
      </c>
      <c r="W9" s="113">
        <f t="shared" ref="W9:W11" si="22">W10+$AA$11</f>
        <v>220</v>
      </c>
      <c r="X9" s="48"/>
      <c r="Z9" s="67" t="s">
        <v>280</v>
      </c>
      <c r="AA9">
        <v>1.1000000000000001</v>
      </c>
      <c r="AB9" t="s">
        <v>281</v>
      </c>
    </row>
    <row r="10" spans="2:28" ht="27.75" customHeight="1" thickBot="1">
      <c r="B10" s="60"/>
      <c r="C10" s="59">
        <v>12</v>
      </c>
      <c r="D10" s="111">
        <f t="shared" si="13"/>
        <v>52.65</v>
      </c>
      <c r="E10" s="112">
        <f t="shared" si="2"/>
        <v>87.75</v>
      </c>
      <c r="F10" s="111">
        <f t="shared" si="13"/>
        <v>57.914999999999999</v>
      </c>
      <c r="G10" s="112">
        <f t="shared" si="4"/>
        <v>96.525000000000006</v>
      </c>
      <c r="H10" s="111">
        <f t="shared" si="14"/>
        <v>63.706500000000005</v>
      </c>
      <c r="I10" s="112">
        <f t="shared" si="4"/>
        <v>106.17750000000001</v>
      </c>
      <c r="J10" s="111">
        <f t="shared" si="15"/>
        <v>70.077150000000017</v>
      </c>
      <c r="K10" s="112">
        <f t="shared" si="4"/>
        <v>116.79525000000002</v>
      </c>
      <c r="L10" s="111">
        <f t="shared" si="16"/>
        <v>77.084865000000022</v>
      </c>
      <c r="M10" s="112">
        <f t="shared" si="4"/>
        <v>128.47477500000005</v>
      </c>
      <c r="N10" s="111">
        <f t="shared" si="17"/>
        <v>84.793351500000043</v>
      </c>
      <c r="O10" s="112">
        <f t="shared" si="4"/>
        <v>141.32225250000008</v>
      </c>
      <c r="P10" s="111">
        <f t="shared" si="18"/>
        <v>93.272686650000068</v>
      </c>
      <c r="Q10" s="112">
        <f t="shared" si="4"/>
        <v>155.45447775000011</v>
      </c>
      <c r="R10" s="111">
        <f t="shared" si="19"/>
        <v>102.59995531500007</v>
      </c>
      <c r="S10" s="112">
        <f t="shared" si="4"/>
        <v>170.99992552500012</v>
      </c>
      <c r="T10" s="111">
        <f t="shared" si="20"/>
        <v>112.85995084650008</v>
      </c>
      <c r="U10" s="112">
        <f t="shared" si="4"/>
        <v>188.09991807750015</v>
      </c>
      <c r="V10" s="111">
        <f t="shared" si="21"/>
        <v>117</v>
      </c>
      <c r="W10" s="113">
        <f t="shared" si="22"/>
        <v>195</v>
      </c>
      <c r="X10" s="10"/>
      <c r="Z10" s="65" t="s">
        <v>318</v>
      </c>
      <c r="AA10">
        <v>0.6</v>
      </c>
      <c r="AB10" t="s">
        <v>283</v>
      </c>
    </row>
    <row r="11" spans="2:28" ht="27.75" customHeight="1" thickBot="1">
      <c r="B11" s="60"/>
      <c r="C11" s="59">
        <v>11</v>
      </c>
      <c r="D11" s="111">
        <f t="shared" si="13"/>
        <v>45.9</v>
      </c>
      <c r="E11" s="112">
        <f t="shared" si="2"/>
        <v>76.5</v>
      </c>
      <c r="F11" s="111">
        <f t="shared" si="13"/>
        <v>50.49</v>
      </c>
      <c r="G11" s="112">
        <f t="shared" si="4"/>
        <v>84.15</v>
      </c>
      <c r="H11" s="111">
        <f t="shared" si="14"/>
        <v>55.539000000000009</v>
      </c>
      <c r="I11" s="112">
        <f t="shared" si="4"/>
        <v>92.565000000000012</v>
      </c>
      <c r="J11" s="111">
        <f t="shared" si="15"/>
        <v>61.092900000000007</v>
      </c>
      <c r="K11" s="112">
        <f t="shared" si="4"/>
        <v>101.82150000000001</v>
      </c>
      <c r="L11" s="111">
        <f t="shared" si="16"/>
        <v>67.202190000000016</v>
      </c>
      <c r="M11" s="112">
        <f t="shared" si="4"/>
        <v>112.00365000000002</v>
      </c>
      <c r="N11" s="111">
        <f t="shared" si="17"/>
        <v>73.922409000000016</v>
      </c>
      <c r="O11" s="112">
        <f t="shared" si="4"/>
        <v>123.20401500000003</v>
      </c>
      <c r="P11" s="111">
        <f t="shared" si="18"/>
        <v>81.31464990000002</v>
      </c>
      <c r="Q11" s="112">
        <f t="shared" si="4"/>
        <v>135.52441650000003</v>
      </c>
      <c r="R11" s="111">
        <f t="shared" si="19"/>
        <v>89.446114890000032</v>
      </c>
      <c r="S11" s="112">
        <f t="shared" si="4"/>
        <v>149.07685815000005</v>
      </c>
      <c r="T11" s="111">
        <f t="shared" si="20"/>
        <v>98.390726379000029</v>
      </c>
      <c r="U11" s="112">
        <f t="shared" si="4"/>
        <v>163.98454396500006</v>
      </c>
      <c r="V11" s="111">
        <f t="shared" si="21"/>
        <v>102</v>
      </c>
      <c r="W11" s="113">
        <f t="shared" si="22"/>
        <v>170</v>
      </c>
      <c r="X11" s="10"/>
      <c r="Z11" s="65" t="s">
        <v>313</v>
      </c>
      <c r="AA11">
        <v>25</v>
      </c>
      <c r="AB11" t="s">
        <v>314</v>
      </c>
    </row>
    <row r="12" spans="2:28" ht="27.75" customHeight="1" thickBot="1">
      <c r="B12" s="60"/>
      <c r="C12" s="59">
        <v>10</v>
      </c>
      <c r="D12" s="111">
        <f t="shared" si="13"/>
        <v>39.15</v>
      </c>
      <c r="E12" s="112">
        <f t="shared" si="2"/>
        <v>65.25</v>
      </c>
      <c r="F12" s="111">
        <f t="shared" si="13"/>
        <v>43.065000000000005</v>
      </c>
      <c r="G12" s="112">
        <f t="shared" si="4"/>
        <v>71.775000000000006</v>
      </c>
      <c r="H12" s="111">
        <f t="shared" si="14"/>
        <v>47.371500000000005</v>
      </c>
      <c r="I12" s="112">
        <f t="shared" si="4"/>
        <v>78.952500000000015</v>
      </c>
      <c r="J12" s="111">
        <f t="shared" si="15"/>
        <v>52.108650000000011</v>
      </c>
      <c r="K12" s="112">
        <f t="shared" si="4"/>
        <v>86.847750000000019</v>
      </c>
      <c r="L12" s="111">
        <f t="shared" si="16"/>
        <v>57.319515000000017</v>
      </c>
      <c r="M12" s="112">
        <f t="shared" si="4"/>
        <v>95.532525000000035</v>
      </c>
      <c r="N12" s="111">
        <f t="shared" si="17"/>
        <v>63.051466500000025</v>
      </c>
      <c r="O12" s="112">
        <f t="shared" si="4"/>
        <v>105.08577750000005</v>
      </c>
      <c r="P12" s="111">
        <f t="shared" si="18"/>
        <v>69.35661315000003</v>
      </c>
      <c r="Q12" s="112">
        <f t="shared" si="4"/>
        <v>115.59435525000006</v>
      </c>
      <c r="R12" s="111">
        <f t="shared" si="19"/>
        <v>76.292274465000048</v>
      </c>
      <c r="S12" s="112">
        <f t="shared" si="4"/>
        <v>127.15379077500008</v>
      </c>
      <c r="T12" s="111">
        <f t="shared" si="20"/>
        <v>83.921501911500059</v>
      </c>
      <c r="U12" s="112">
        <f t="shared" si="4"/>
        <v>139.86916985250011</v>
      </c>
      <c r="V12" s="111">
        <f t="shared" si="21"/>
        <v>87</v>
      </c>
      <c r="W12" s="113">
        <f>W13+$AA$11</f>
        <v>145</v>
      </c>
      <c r="X12" s="10"/>
      <c r="Y12" s="64"/>
      <c r="Z12" s="66" t="s">
        <v>315</v>
      </c>
      <c r="AA12" s="64">
        <v>40</v>
      </c>
      <c r="AB12" s="64" t="s">
        <v>314</v>
      </c>
    </row>
    <row r="13" spans="2:28" ht="27.75" customHeight="1" thickTop="1" thickBot="1">
      <c r="C13" s="59">
        <v>9</v>
      </c>
      <c r="D13" s="78">
        <f>E13*$AA$17</f>
        <v>19.8</v>
      </c>
      <c r="E13" s="79">
        <f>W13*$AA$15</f>
        <v>33</v>
      </c>
      <c r="F13" s="78">
        <f>G13*$AA$17</f>
        <v>22.769999999999996</v>
      </c>
      <c r="G13" s="79">
        <f>E13*$AA$16</f>
        <v>37.949999999999996</v>
      </c>
      <c r="H13" s="78">
        <f>I13*$AA$17</f>
        <v>26.185499999999994</v>
      </c>
      <c r="I13" s="79">
        <f>G13*$AA$16</f>
        <v>43.642499999999991</v>
      </c>
      <c r="J13" s="78">
        <f>K13*$AA$17</f>
        <v>30.113324999999993</v>
      </c>
      <c r="K13" s="79">
        <f>I13*$AA$16</f>
        <v>50.188874999999989</v>
      </c>
      <c r="L13" s="78">
        <f>M13*$AA$17</f>
        <v>34.630323749999988</v>
      </c>
      <c r="M13" s="79">
        <f>K13*$AA$16</f>
        <v>57.717206249999983</v>
      </c>
      <c r="N13" s="78">
        <f>O13*$AA$17</f>
        <v>39.824872312499984</v>
      </c>
      <c r="O13" s="79">
        <f>M13*$AA$16</f>
        <v>66.374787187499976</v>
      </c>
      <c r="P13" s="78">
        <f>Q13*$AA$17</f>
        <v>45.798603159374977</v>
      </c>
      <c r="Q13" s="79">
        <f>O13*$AA$16</f>
        <v>76.331005265624967</v>
      </c>
      <c r="R13" s="78">
        <f>S13*$AA$17</f>
        <v>52.668393633281227</v>
      </c>
      <c r="S13" s="79">
        <f>Q13*$AA$16</f>
        <v>87.780656055468711</v>
      </c>
      <c r="T13" s="78">
        <f>U13*$AA$17</f>
        <v>60.568652678273402</v>
      </c>
      <c r="U13" s="79">
        <f>S13*$AA$16</f>
        <v>100.94775446378901</v>
      </c>
      <c r="V13" s="78">
        <f>W13*$AA$17</f>
        <v>72</v>
      </c>
      <c r="W13" s="80">
        <f>AA13</f>
        <v>120</v>
      </c>
      <c r="X13" s="48"/>
      <c r="Z13" s="65" t="s">
        <v>277</v>
      </c>
      <c r="AA13">
        <v>120</v>
      </c>
      <c r="AB13" t="s">
        <v>285</v>
      </c>
    </row>
    <row r="14" spans="2:28" ht="17.25" customHeight="1">
      <c r="C14" s="123">
        <v>8</v>
      </c>
      <c r="D14" s="125">
        <f>E14*$AA$17</f>
        <v>17.325000000000003</v>
      </c>
      <c r="E14" s="127">
        <f t="shared" ref="E14:E15" si="23">W14*$AA$15</f>
        <v>28.875000000000004</v>
      </c>
      <c r="F14" s="125">
        <f>G14*$AA$17</f>
        <v>19.923750000000002</v>
      </c>
      <c r="G14" s="127">
        <f>E14*$AA$16</f>
        <v>33.206250000000004</v>
      </c>
      <c r="H14" s="125">
        <f>I14*$AA$17</f>
        <v>22.912312499999999</v>
      </c>
      <c r="I14" s="127">
        <f>G14*$AA$16</f>
        <v>38.1871875</v>
      </c>
      <c r="J14" s="125">
        <f>K14*$AA$17</f>
        <v>26.349159374999996</v>
      </c>
      <c r="K14" s="127">
        <f>I14*$AA$16</f>
        <v>43.915265624999996</v>
      </c>
      <c r="L14" s="125">
        <f>M14*$AA$17</f>
        <v>30.301533281249991</v>
      </c>
      <c r="M14" s="127">
        <f>K14*$AA$16</f>
        <v>50.502555468749989</v>
      </c>
      <c r="N14" s="125">
        <f>O14*$AA$17</f>
        <v>34.846763273437489</v>
      </c>
      <c r="O14" s="127">
        <f>M14*$AA$16</f>
        <v>58.077938789062486</v>
      </c>
      <c r="P14" s="125">
        <f>Q14*$AA$17</f>
        <v>40.073777764453112</v>
      </c>
      <c r="Q14" s="127">
        <f>O14*$AA$16</f>
        <v>66.789629607421858</v>
      </c>
      <c r="R14" s="125">
        <f>S14*$AA$17</f>
        <v>46.084844429121077</v>
      </c>
      <c r="S14" s="127">
        <f>Q14*$AA$16</f>
        <v>76.808074048535133</v>
      </c>
      <c r="T14" s="125">
        <f>U14*$AA$17</f>
        <v>52.997571093489235</v>
      </c>
      <c r="U14" s="127">
        <f>S14*$AA$16</f>
        <v>88.329285155815398</v>
      </c>
      <c r="V14" s="125">
        <f>W14*$AA$17</f>
        <v>63</v>
      </c>
      <c r="W14" s="134">
        <f>$W$13-(($AB$14)*($C$13-C14))</f>
        <v>105</v>
      </c>
      <c r="X14" s="10"/>
      <c r="Z14" s="67" t="s">
        <v>291</v>
      </c>
      <c r="AA14">
        <v>4</v>
      </c>
      <c r="AB14">
        <f>ROUNDDOWN((W13-W18)/AA14, 0)</f>
        <v>15</v>
      </c>
    </row>
    <row r="15" spans="2:28" ht="19.5" customHeight="1" thickBot="1">
      <c r="C15" s="124"/>
      <c r="D15" s="126"/>
      <c r="E15" s="128">
        <f t="shared" si="23"/>
        <v>0</v>
      </c>
      <c r="F15" s="126"/>
      <c r="G15" s="128"/>
      <c r="H15" s="126"/>
      <c r="I15" s="128"/>
      <c r="J15" s="126"/>
      <c r="K15" s="128"/>
      <c r="L15" s="126"/>
      <c r="M15" s="128"/>
      <c r="N15" s="126"/>
      <c r="O15" s="128"/>
      <c r="P15" s="126"/>
      <c r="Q15" s="128"/>
      <c r="R15" s="126"/>
      <c r="S15" s="128"/>
      <c r="T15" s="126"/>
      <c r="U15" s="128"/>
      <c r="V15" s="126"/>
      <c r="W15" s="135"/>
      <c r="X15" s="10"/>
      <c r="Z15" s="65" t="s">
        <v>278</v>
      </c>
      <c r="AA15" s="119">
        <v>0.27500000000000002</v>
      </c>
      <c r="AB15" t="s">
        <v>279</v>
      </c>
    </row>
    <row r="16" spans="2:28" ht="27.75" customHeight="1" thickBot="1">
      <c r="C16" s="59">
        <v>7</v>
      </c>
      <c r="D16" s="78">
        <f t="shared" ref="D16:F17" si="24">E16*$AA$17</f>
        <v>14.850000000000001</v>
      </c>
      <c r="E16" s="79">
        <f>W16*$AA$15</f>
        <v>24.750000000000004</v>
      </c>
      <c r="F16" s="78">
        <f t="shared" si="24"/>
        <v>17.077500000000001</v>
      </c>
      <c r="G16" s="79">
        <f>E16*$AA$16</f>
        <v>28.462500000000002</v>
      </c>
      <c r="H16" s="78">
        <f t="shared" ref="H16:H17" si="25">I16*$AA$17</f>
        <v>19.639125</v>
      </c>
      <c r="I16" s="79">
        <f>G16*$AA$16</f>
        <v>32.731875000000002</v>
      </c>
      <c r="J16" s="78">
        <f t="shared" ref="J16:J17" si="26">K16*$AA$17</f>
        <v>22.584993749999999</v>
      </c>
      <c r="K16" s="79">
        <f>I16*$AA$16</f>
        <v>37.641656249999997</v>
      </c>
      <c r="L16" s="78">
        <f t="shared" ref="L16:L17" si="27">M16*$AA$17</f>
        <v>25.972742812499998</v>
      </c>
      <c r="M16" s="79">
        <f>K16*$AA$16</f>
        <v>43.287904687499996</v>
      </c>
      <c r="N16" s="78">
        <f t="shared" ref="N16:N17" si="28">O16*$AA$17</f>
        <v>29.868654234374993</v>
      </c>
      <c r="O16" s="79">
        <f>M16*$AA$16</f>
        <v>49.781090390624989</v>
      </c>
      <c r="P16" s="78">
        <f t="shared" ref="P16:P17" si="29">Q16*$AA$17</f>
        <v>34.34895236953124</v>
      </c>
      <c r="Q16" s="79">
        <f>O16*$AA$16</f>
        <v>57.248253949218736</v>
      </c>
      <c r="R16" s="78">
        <f t="shared" ref="R16:R17" si="30">S16*$AA$17</f>
        <v>39.50129522496092</v>
      </c>
      <c r="S16" s="79">
        <f>Q16*$AA$16</f>
        <v>65.83549204160154</v>
      </c>
      <c r="T16" s="78">
        <f t="shared" ref="T16:V17" si="31">U16*$AA$17</f>
        <v>45.42648950870506</v>
      </c>
      <c r="U16" s="79">
        <f>S16*$AA$16</f>
        <v>75.710815847841772</v>
      </c>
      <c r="V16" s="78">
        <f t="shared" si="31"/>
        <v>54</v>
      </c>
      <c r="W16" s="81">
        <f>$W$13-(($AB$14)*($C$13-C16))</f>
        <v>90</v>
      </c>
      <c r="X16" s="10"/>
      <c r="Y16" s="12"/>
      <c r="Z16" s="67" t="s">
        <v>280</v>
      </c>
      <c r="AA16" s="12">
        <v>1.1499999999999999</v>
      </c>
      <c r="AB16" s="12" t="s">
        <v>281</v>
      </c>
    </row>
    <row r="17" spans="3:28" ht="27.75" customHeight="1" thickBot="1">
      <c r="C17" s="59">
        <v>6</v>
      </c>
      <c r="D17" s="78">
        <f t="shared" si="24"/>
        <v>12.375</v>
      </c>
      <c r="E17" s="79">
        <f>W17*$AA$15</f>
        <v>20.625</v>
      </c>
      <c r="F17" s="78">
        <f t="shared" si="24"/>
        <v>14.231249999999998</v>
      </c>
      <c r="G17" s="79">
        <f>E17*$AA$16</f>
        <v>23.718749999999996</v>
      </c>
      <c r="H17" s="78">
        <f t="shared" si="25"/>
        <v>16.365937499999994</v>
      </c>
      <c r="I17" s="79">
        <f>G17*$AA$16</f>
        <v>27.276562499999994</v>
      </c>
      <c r="J17" s="78">
        <f t="shared" si="26"/>
        <v>18.820828124999995</v>
      </c>
      <c r="K17" s="79">
        <f>I17*$AA$16</f>
        <v>31.36804687499999</v>
      </c>
      <c r="L17" s="78">
        <f t="shared" si="27"/>
        <v>21.643952343749991</v>
      </c>
      <c r="M17" s="79">
        <f>K17*$AA$16</f>
        <v>36.073253906249988</v>
      </c>
      <c r="N17" s="78">
        <f t="shared" si="28"/>
        <v>24.890545195312491</v>
      </c>
      <c r="O17" s="79">
        <f>M17*$AA$16</f>
        <v>41.484241992187485</v>
      </c>
      <c r="P17" s="78">
        <f t="shared" si="29"/>
        <v>28.624126974609364</v>
      </c>
      <c r="Q17" s="79">
        <f>O17*$AA$16</f>
        <v>47.706878291015606</v>
      </c>
      <c r="R17" s="78">
        <f t="shared" si="30"/>
        <v>32.917746020800763</v>
      </c>
      <c r="S17" s="79">
        <f>Q17*$AA$16</f>
        <v>54.862910034667941</v>
      </c>
      <c r="T17" s="78">
        <f t="shared" si="31"/>
        <v>37.855407923920872</v>
      </c>
      <c r="U17" s="79">
        <f>S17*$AA$16</f>
        <v>63.092346539868124</v>
      </c>
      <c r="V17" s="78">
        <f t="shared" si="31"/>
        <v>45</v>
      </c>
      <c r="W17" s="81">
        <f>$W$13-(($AB$14)*($C$13-C17))</f>
        <v>75</v>
      </c>
      <c r="X17" s="10"/>
      <c r="Y17" s="61"/>
      <c r="Z17" s="68" t="s">
        <v>282</v>
      </c>
      <c r="AA17" s="61">
        <v>0.6</v>
      </c>
      <c r="AB17" s="61" t="s">
        <v>283</v>
      </c>
    </row>
    <row r="18" spans="3:28" ht="27.75" customHeight="1" thickTop="1" thickBot="1">
      <c r="C18" s="59">
        <v>5</v>
      </c>
      <c r="D18" s="82">
        <f>E18*$AA$24</f>
        <v>3.5999999999999996</v>
      </c>
      <c r="E18" s="83">
        <f>W18*$AA$22</f>
        <v>12</v>
      </c>
      <c r="F18" s="82">
        <f>G18*$AA$24</f>
        <v>4.3199999999999994</v>
      </c>
      <c r="G18" s="83">
        <f>E18*$AA$23</f>
        <v>14.399999999999999</v>
      </c>
      <c r="H18" s="82">
        <f>I18*$AA$24</f>
        <v>5.1839999999999993</v>
      </c>
      <c r="I18" s="83">
        <f>G18*$AA$23</f>
        <v>17.279999999999998</v>
      </c>
      <c r="J18" s="82">
        <f>K18*$AA$24</f>
        <v>6.2207999999999988</v>
      </c>
      <c r="K18" s="83">
        <f>I18*$AA$23</f>
        <v>20.735999999999997</v>
      </c>
      <c r="L18" s="82">
        <f>M18*$AA$24</f>
        <v>7.4649599999999978</v>
      </c>
      <c r="M18" s="83">
        <f>K18*$AA$23</f>
        <v>24.883199999999995</v>
      </c>
      <c r="N18" s="82">
        <f>O18*$AA$24</f>
        <v>8.957951999999997</v>
      </c>
      <c r="O18" s="83">
        <f>M18*$AA$23</f>
        <v>29.859839999999991</v>
      </c>
      <c r="P18" s="82">
        <f>Q18*$AA$24</f>
        <v>10.749542399999996</v>
      </c>
      <c r="Q18" s="83">
        <f>O18*$AA$23</f>
        <v>35.831807999999988</v>
      </c>
      <c r="R18" s="82">
        <f>S18*$AA$24</f>
        <v>12.899450879999995</v>
      </c>
      <c r="S18" s="83">
        <f>Q18*$AA$23</f>
        <v>42.998169599999983</v>
      </c>
      <c r="T18" s="82">
        <f>U18*$AA$24</f>
        <v>15.479341055999992</v>
      </c>
      <c r="U18" s="83">
        <f>S18*$AA$23</f>
        <v>51.597803519999978</v>
      </c>
      <c r="V18" s="82">
        <f>W18*$AA$24</f>
        <v>18</v>
      </c>
      <c r="W18" s="84">
        <f>AA18</f>
        <v>60</v>
      </c>
      <c r="X18" s="48"/>
      <c r="Z18" s="65" t="s">
        <v>276</v>
      </c>
      <c r="AA18">
        <v>60</v>
      </c>
      <c r="AB18" t="s">
        <v>285</v>
      </c>
    </row>
    <row r="19" spans="3:28" ht="27.75" customHeight="1" thickBot="1">
      <c r="C19" s="59">
        <v>4</v>
      </c>
      <c r="D19" s="82">
        <f t="shared" ref="D19:F22" si="32">E19*$AA$24</f>
        <v>2.97</v>
      </c>
      <c r="E19" s="83">
        <f>W19*$AA$22</f>
        <v>9.9</v>
      </c>
      <c r="F19" s="82">
        <f t="shared" si="32"/>
        <v>3.5640000000000001</v>
      </c>
      <c r="G19" s="83">
        <f>E19*$AA$23</f>
        <v>11.88</v>
      </c>
      <c r="H19" s="82">
        <f t="shared" ref="H19:H22" si="33">I19*$AA$24</f>
        <v>4.2767999999999997</v>
      </c>
      <c r="I19" s="83">
        <f>G19*$AA$23</f>
        <v>14.256</v>
      </c>
      <c r="J19" s="82">
        <f t="shared" ref="J19:J22" si="34">K19*$AA$24</f>
        <v>5.1321599999999998</v>
      </c>
      <c r="K19" s="83">
        <f>I19*$AA$23</f>
        <v>17.107199999999999</v>
      </c>
      <c r="L19" s="82">
        <f t="shared" ref="L19:L22" si="35">M19*$AA$24</f>
        <v>6.1585919999999996</v>
      </c>
      <c r="M19" s="83">
        <f>K19*$AA$23</f>
        <v>20.528639999999999</v>
      </c>
      <c r="N19" s="82">
        <f t="shared" ref="N19:N22" si="36">O19*$AA$24</f>
        <v>7.3903103999999988</v>
      </c>
      <c r="O19" s="83">
        <f>M19*$AA$23</f>
        <v>24.634367999999998</v>
      </c>
      <c r="P19" s="82">
        <f t="shared" ref="P19:P22" si="37">Q19*$AA$24</f>
        <v>8.8683724799999979</v>
      </c>
      <c r="Q19" s="83">
        <f>O19*$AA$23</f>
        <v>29.561241599999995</v>
      </c>
      <c r="R19" s="82">
        <f t="shared" ref="R19:R22" si="38">S19*$AA$24</f>
        <v>10.642046975999998</v>
      </c>
      <c r="S19" s="83">
        <f>Q19*$AA$23</f>
        <v>35.473489919999992</v>
      </c>
      <c r="T19" s="82">
        <f t="shared" ref="T19:T22" si="39">U19*$AA$24</f>
        <v>12.770456371199996</v>
      </c>
      <c r="U19" s="83">
        <f>S19*$AA$23</f>
        <v>42.568187903999991</v>
      </c>
      <c r="V19" s="82">
        <f t="shared" ref="V19:V22" si="40">W19*$AA$24</f>
        <v>14.85</v>
      </c>
      <c r="W19" s="85">
        <f>$W$18-(($AB$20)*($C$18-C19))</f>
        <v>49.5</v>
      </c>
      <c r="X19" s="10"/>
      <c r="Z19" s="65" t="s">
        <v>290</v>
      </c>
      <c r="AA19">
        <v>18</v>
      </c>
      <c r="AB19" t="s">
        <v>285</v>
      </c>
    </row>
    <row r="20" spans="3:28" ht="27.75" customHeight="1" thickBot="1">
      <c r="C20" s="59">
        <v>3</v>
      </c>
      <c r="D20" s="82">
        <f t="shared" si="32"/>
        <v>2.3400000000000003</v>
      </c>
      <c r="E20" s="89">
        <f>W20*$AA$22</f>
        <v>7.8000000000000007</v>
      </c>
      <c r="F20" s="82">
        <f t="shared" si="32"/>
        <v>2.8080000000000003</v>
      </c>
      <c r="G20" s="89">
        <f>E20*$AA$23</f>
        <v>9.3600000000000012</v>
      </c>
      <c r="H20" s="82">
        <f t="shared" si="33"/>
        <v>3.3696000000000002</v>
      </c>
      <c r="I20" s="83">
        <f>G20*$AA$23</f>
        <v>11.232000000000001</v>
      </c>
      <c r="J20" s="82">
        <f t="shared" si="34"/>
        <v>4.04352</v>
      </c>
      <c r="K20" s="83">
        <f>I20*$AA$23</f>
        <v>13.478400000000001</v>
      </c>
      <c r="L20" s="82">
        <f t="shared" si="35"/>
        <v>4.8522239999999996</v>
      </c>
      <c r="M20" s="83">
        <f>K20*$AA$23</f>
        <v>16.17408</v>
      </c>
      <c r="N20" s="82">
        <f t="shared" si="36"/>
        <v>5.8226687999999998</v>
      </c>
      <c r="O20" s="83">
        <f>M20*$AA$23</f>
        <v>19.408895999999999</v>
      </c>
      <c r="P20" s="82">
        <f t="shared" si="37"/>
        <v>6.9872025599999992</v>
      </c>
      <c r="Q20" s="83">
        <f>O20*$AA$23</f>
        <v>23.290675199999999</v>
      </c>
      <c r="R20" s="82">
        <f t="shared" si="38"/>
        <v>8.3846430719999994</v>
      </c>
      <c r="S20" s="83">
        <f>Q20*$AA$23</f>
        <v>27.948810239999997</v>
      </c>
      <c r="T20" s="82">
        <f t="shared" si="39"/>
        <v>10.061571686399999</v>
      </c>
      <c r="U20" s="83">
        <f>S20*$AA$23</f>
        <v>33.538572287999997</v>
      </c>
      <c r="V20" s="82">
        <f t="shared" si="40"/>
        <v>11.7</v>
      </c>
      <c r="W20" s="85">
        <f t="shared" ref="W20:W21" si="41">$W$18-(($AB$20)*($C$18-C20))</f>
        <v>39</v>
      </c>
      <c r="X20" s="10"/>
      <c r="Z20" s="65" t="s">
        <v>291</v>
      </c>
      <c r="AA20">
        <v>4</v>
      </c>
      <c r="AB20">
        <f>(W18-W22)/4</f>
        <v>10.5</v>
      </c>
    </row>
    <row r="21" spans="3:28" ht="27.75" customHeight="1" thickTop="1" thickBot="1">
      <c r="C21" s="59">
        <v>2</v>
      </c>
      <c r="D21" s="86">
        <f t="shared" si="32"/>
        <v>0.89999999999999991</v>
      </c>
      <c r="E21" s="90">
        <v>3</v>
      </c>
      <c r="F21" s="88">
        <f t="shared" si="32"/>
        <v>1.7999999999999998</v>
      </c>
      <c r="G21" s="90">
        <v>6</v>
      </c>
      <c r="H21" s="87">
        <f t="shared" si="33"/>
        <v>2.1599999999999997</v>
      </c>
      <c r="I21" s="89">
        <f>G21*$AA$23</f>
        <v>7.1999999999999993</v>
      </c>
      <c r="J21" s="82">
        <f t="shared" si="34"/>
        <v>2.5919999999999996</v>
      </c>
      <c r="K21" s="83">
        <f>I21*$AA$23</f>
        <v>8.6399999999999988</v>
      </c>
      <c r="L21" s="82">
        <f t="shared" si="35"/>
        <v>3.1103999999999994</v>
      </c>
      <c r="M21" s="83">
        <f>K21*$AA$23</f>
        <v>10.367999999999999</v>
      </c>
      <c r="N21" s="82">
        <f t="shared" si="36"/>
        <v>3.7324799999999989</v>
      </c>
      <c r="O21" s="83">
        <f>M21*$AA$23</f>
        <v>12.441599999999998</v>
      </c>
      <c r="P21" s="82">
        <f t="shared" si="37"/>
        <v>4.4789759999999985</v>
      </c>
      <c r="Q21" s="83">
        <f>O21*$AA$23</f>
        <v>14.929919999999996</v>
      </c>
      <c r="R21" s="82">
        <f t="shared" si="38"/>
        <v>5.3747711999999979</v>
      </c>
      <c r="S21" s="83">
        <f>Q21*$AA$23</f>
        <v>17.915903999999994</v>
      </c>
      <c r="T21" s="82">
        <f t="shared" si="39"/>
        <v>6.4497254399999973</v>
      </c>
      <c r="U21" s="83">
        <f>S21*$AA$23</f>
        <v>21.499084799999991</v>
      </c>
      <c r="V21" s="82">
        <f t="shared" si="40"/>
        <v>8.5499999999999989</v>
      </c>
      <c r="W21" s="85">
        <f t="shared" si="41"/>
        <v>28.5</v>
      </c>
      <c r="X21" s="10"/>
      <c r="Z21" s="65" t="s">
        <v>288</v>
      </c>
      <c r="AA21">
        <v>9</v>
      </c>
      <c r="AB21" t="s">
        <v>289</v>
      </c>
    </row>
    <row r="22" spans="3:28" ht="27.75" customHeight="1" thickTop="1" thickBot="1">
      <c r="C22" s="59">
        <v>1</v>
      </c>
      <c r="D22" s="86">
        <f t="shared" si="32"/>
        <v>0.6</v>
      </c>
      <c r="E22" s="91">
        <v>2</v>
      </c>
      <c r="F22" s="88">
        <f t="shared" si="32"/>
        <v>0.89999999999999991</v>
      </c>
      <c r="G22" s="91">
        <v>3</v>
      </c>
      <c r="H22" s="88">
        <f t="shared" si="33"/>
        <v>1.5</v>
      </c>
      <c r="I22" s="92">
        <v>5</v>
      </c>
      <c r="J22" s="87">
        <f t="shared" si="34"/>
        <v>1.7999999999999998</v>
      </c>
      <c r="K22" s="83">
        <f>I22*$AA$23</f>
        <v>6</v>
      </c>
      <c r="L22" s="82">
        <f t="shared" si="35"/>
        <v>2.1599999999999997</v>
      </c>
      <c r="M22" s="83">
        <f>K22*$AA$23</f>
        <v>7.1999999999999993</v>
      </c>
      <c r="N22" s="82">
        <f t="shared" si="36"/>
        <v>2.5919999999999996</v>
      </c>
      <c r="O22" s="83">
        <f>M22*$AA$23</f>
        <v>8.6399999999999988</v>
      </c>
      <c r="P22" s="82">
        <f t="shared" si="37"/>
        <v>3.1103999999999994</v>
      </c>
      <c r="Q22" s="83">
        <f>O22*$AA$23</f>
        <v>10.367999999999999</v>
      </c>
      <c r="R22" s="82">
        <f t="shared" si="38"/>
        <v>3.7324799999999989</v>
      </c>
      <c r="S22" s="83">
        <f>Q22*$AA$23</f>
        <v>12.441599999999998</v>
      </c>
      <c r="T22" s="82">
        <f t="shared" si="39"/>
        <v>4.4789759999999985</v>
      </c>
      <c r="U22" s="83">
        <f>S22*$AA$23</f>
        <v>14.929919999999996</v>
      </c>
      <c r="V22" s="82">
        <f t="shared" si="40"/>
        <v>5.3999999999999995</v>
      </c>
      <c r="W22" s="84">
        <f>AA19</f>
        <v>18</v>
      </c>
      <c r="X22" s="48"/>
      <c r="Z22" s="65" t="s">
        <v>278</v>
      </c>
      <c r="AA22">
        <v>0.2</v>
      </c>
      <c r="AB22" t="s">
        <v>279</v>
      </c>
    </row>
    <row r="23" spans="3:28" ht="27.75" customHeight="1" thickBot="1">
      <c r="C23" s="13" t="s">
        <v>16</v>
      </c>
      <c r="D23" s="136" t="s">
        <v>17</v>
      </c>
      <c r="E23" s="137"/>
      <c r="F23" s="132"/>
      <c r="G23" s="137"/>
      <c r="H23" s="132"/>
      <c r="I23" s="137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8"/>
      <c r="X23" s="4"/>
      <c r="Z23" s="67" t="s">
        <v>280</v>
      </c>
      <c r="AA23" s="12">
        <v>1.2</v>
      </c>
      <c r="AB23" s="12" t="s">
        <v>281</v>
      </c>
    </row>
    <row r="24" spans="3:28">
      <c r="Z24" s="69" t="s">
        <v>282</v>
      </c>
      <c r="AA24" s="62">
        <v>0.3</v>
      </c>
      <c r="AB24" s="62" t="s">
        <v>283</v>
      </c>
    </row>
    <row r="25" spans="3:28">
      <c r="Z25" s="70"/>
      <c r="AA25" s="63"/>
      <c r="AB25" s="63"/>
    </row>
  </sheetData>
  <mergeCells count="33">
    <mergeCell ref="D23:W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P3:Q3"/>
    <mergeCell ref="R3:S3"/>
    <mergeCell ref="T3:U3"/>
    <mergeCell ref="V3:W3"/>
    <mergeCell ref="D4:W4"/>
    <mergeCell ref="D3:E3"/>
    <mergeCell ref="F3:G3"/>
    <mergeCell ref="H3:I3"/>
    <mergeCell ref="J3:K3"/>
    <mergeCell ref="L3:M3"/>
    <mergeCell ref="N3:O3"/>
    <mergeCell ref="T14:T15"/>
    <mergeCell ref="U14:U15"/>
    <mergeCell ref="V14:V15"/>
    <mergeCell ref="W14:W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AC33-069B-45E9-AAF7-51817D380660}">
  <sheetPr>
    <pageSetUpPr fitToPage="1"/>
  </sheetPr>
  <dimension ref="B1:AD25"/>
  <sheetViews>
    <sheetView topLeftCell="A2" zoomScale="90" zoomScaleNormal="90" workbookViewId="0">
      <selection activeCell="C18" sqref="C18:C19"/>
    </sheetView>
    <sheetView workbookViewId="1"/>
  </sheetViews>
  <sheetFormatPr defaultRowHeight="14.5"/>
  <cols>
    <col min="1" max="1" width="5.81640625" customWidth="1"/>
    <col min="2" max="2" width="31.7265625" customWidth="1"/>
    <col min="3" max="22" width="6.7265625" customWidth="1"/>
    <col min="23" max="23" width="0.1796875" customWidth="1"/>
    <col min="24" max="24" width="12.1796875" style="51" customWidth="1"/>
    <col min="25" max="25" width="11.7265625" style="51" customWidth="1"/>
    <col min="26" max="26" width="6" customWidth="1"/>
    <col min="29" max="29" width="17.81640625" customWidth="1"/>
  </cols>
  <sheetData>
    <row r="1" spans="2:29" ht="21" customHeight="1">
      <c r="B1" s="139" t="s">
        <v>272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2:29" ht="18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2:29" ht="44" thickBot="1">
      <c r="B3" s="5"/>
      <c r="C3" s="129">
        <v>0</v>
      </c>
      <c r="D3" s="129"/>
      <c r="E3" s="129">
        <v>1</v>
      </c>
      <c r="F3" s="129"/>
      <c r="G3" s="129">
        <v>2</v>
      </c>
      <c r="H3" s="129"/>
      <c r="I3" s="129">
        <v>3</v>
      </c>
      <c r="J3" s="129"/>
      <c r="K3" s="129">
        <v>4</v>
      </c>
      <c r="L3" s="129"/>
      <c r="M3" s="129">
        <v>5</v>
      </c>
      <c r="N3" s="129"/>
      <c r="O3" s="129">
        <v>6</v>
      </c>
      <c r="P3" s="129"/>
      <c r="Q3" s="129">
        <v>7</v>
      </c>
      <c r="R3" s="129"/>
      <c r="S3" s="129">
        <v>8</v>
      </c>
      <c r="T3" s="129"/>
      <c r="U3" s="129" t="s">
        <v>1</v>
      </c>
      <c r="V3" s="130"/>
      <c r="W3" s="46"/>
      <c r="X3" s="52" t="s">
        <v>2</v>
      </c>
      <c r="Y3" s="53" t="s">
        <v>3</v>
      </c>
      <c r="Z3" s="6"/>
    </row>
    <row r="4" spans="2:29" ht="18" customHeight="1" thickBot="1">
      <c r="B4" s="7">
        <v>18</v>
      </c>
      <c r="C4" s="136" t="s">
        <v>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4"/>
      <c r="X4" s="54"/>
      <c r="Y4" s="55"/>
      <c r="Z4" s="8"/>
      <c r="AB4" t="s">
        <v>6</v>
      </c>
    </row>
    <row r="5" spans="2:29" ht="18" customHeight="1" thickBot="1">
      <c r="B5" s="7">
        <v>17</v>
      </c>
      <c r="C5" s="93">
        <f>('SQUO grid'!C4-'Compiled grid proposal'!D5)*-1</f>
        <v>0</v>
      </c>
      <c r="D5" s="93">
        <f>('SQUO grid'!D4-'Compiled grid proposal'!E5)*-1</f>
        <v>0</v>
      </c>
      <c r="E5" s="93">
        <f>('SQUO grid'!E4-'Compiled grid proposal'!F5)*-1</f>
        <v>2</v>
      </c>
      <c r="F5" s="93">
        <f>('SQUO grid'!F4-'Compiled grid proposal'!G5)*-1</f>
        <v>3</v>
      </c>
      <c r="G5" s="93">
        <f>('SQUO grid'!G4-'Compiled grid proposal'!H5)*-1</f>
        <v>3.6000000000000227</v>
      </c>
      <c r="H5" s="93">
        <f>('SQUO grid'!H4-'Compiled grid proposal'!I5)*-1</f>
        <v>5.8000000000000114</v>
      </c>
      <c r="I5" s="93">
        <f>('SQUO grid'!I4-'Compiled grid proposal'!J5)*-1</f>
        <v>6.8300000000000409</v>
      </c>
      <c r="J5" s="93">
        <f>('SQUO grid'!J4-'Compiled grid proposal'!K5)*-1</f>
        <v>9.4400000000000546</v>
      </c>
      <c r="K5" s="93">
        <f>('SQUO grid'!K4-'Compiled grid proposal'!L5)*-1</f>
        <v>10.721500000000049</v>
      </c>
      <c r="L5" s="93">
        <f>('SQUO grid'!L4-'Compiled grid proposal'!M5)*-1</f>
        <v>14.962000000000046</v>
      </c>
      <c r="M5" s="93">
        <f>('SQUO grid'!M4-'Compiled grid proposal'!N5)*-1</f>
        <v>15.307575000000043</v>
      </c>
      <c r="N5" s="93">
        <f>('SQUO grid'!N4-'Compiled grid proposal'!O5)*-1</f>
        <v>20.410100000000057</v>
      </c>
      <c r="O5" s="93">
        <f>('SQUO grid'!O4-'Compiled grid proposal'!P5)*-1</f>
        <v>9.6229537500000788</v>
      </c>
      <c r="P5" s="93">
        <f>('SQUO grid'!P4-'Compiled grid proposal'!Q5)*-1</f>
        <v>12.830605000000105</v>
      </c>
      <c r="Q5" s="93">
        <f>('SQUO grid'!Q4-'Compiled grid proposal'!R5)*-1</f>
        <v>-0.29589856249992863</v>
      </c>
      <c r="R5" s="93">
        <f>('SQUO grid'!R4-'Compiled grid proposal'!S5)*-1</f>
        <v>0.27213525000013306</v>
      </c>
      <c r="S5" s="93">
        <f>('SQUO grid'!S4-'Compiled grid proposal'!T5)*-1</f>
        <v>-15.410693490624851</v>
      </c>
      <c r="T5" s="93">
        <f>('SQUO grid'!T4-'Compiled grid proposal'!U5)*-1</f>
        <v>-20.214257987499821</v>
      </c>
      <c r="U5" s="93">
        <f>('SQUO grid'!U4-'Compiled grid proposal'!V5)*-1</f>
        <v>-38.681228165156085</v>
      </c>
      <c r="V5" s="93">
        <f>('SQUO grid'!V4-'Compiled grid proposal'!W5)*-1</f>
        <v>-51.57497088687478</v>
      </c>
      <c r="W5" s="9">
        <f>'SQUO grid'!W4-'Compiled grid proposal'!X5</f>
        <v>0</v>
      </c>
      <c r="X5" s="56" t="s">
        <v>7</v>
      </c>
      <c r="Y5" s="56" t="s">
        <v>8</v>
      </c>
      <c r="Z5" s="11"/>
      <c r="AA5" s="141" t="s">
        <v>273</v>
      </c>
      <c r="AB5" s="142"/>
      <c r="AC5" s="142"/>
    </row>
    <row r="6" spans="2:29" ht="18" customHeight="1" thickBot="1">
      <c r="B6" s="7">
        <v>16</v>
      </c>
      <c r="C6" s="93">
        <f>('SQUO grid'!C5-'Compiled grid proposal'!D6)*-1</f>
        <v>-8.25</v>
      </c>
      <c r="D6" s="93">
        <f>('SQUO grid'!D5-'Compiled grid proposal'!E6)*-1</f>
        <v>-67</v>
      </c>
      <c r="E6" s="93">
        <f>('SQUO grid'!E5-'Compiled grid proposal'!F6)*-1</f>
        <v>-7.7749999999999915</v>
      </c>
      <c r="F6" s="93">
        <f>('SQUO grid'!F5-'Compiled grid proposal'!G6)*-1</f>
        <v>-65.699999999999989</v>
      </c>
      <c r="G6" s="93">
        <f>('SQUO grid'!G5-'Compiled grid proposal'!H6)*-1</f>
        <v>-5.152499999999975</v>
      </c>
      <c r="H6" s="93">
        <f>('SQUO grid'!H5-'Compiled grid proposal'!I6)*-1</f>
        <v>-58.869999999999976</v>
      </c>
      <c r="I6" s="93">
        <f>('SQUO grid'!I5-'Compiled grid proposal'!J6)*-1</f>
        <v>-1.2677499999999782</v>
      </c>
      <c r="J6" s="93">
        <f>('SQUO grid'!J5-'Compiled grid proposal'!K6)*-1</f>
        <v>-50.356999999999971</v>
      </c>
      <c r="K6" s="93">
        <f>('SQUO grid'!K5-'Compiled grid proposal'!L6)*-1</f>
        <v>3.0054750000000467</v>
      </c>
      <c r="L6" s="93">
        <f>('SQUO grid'!L5-'Compiled grid proposal'!M6)*-1</f>
        <v>-40.992699999999957</v>
      </c>
      <c r="M6" s="93">
        <f>('SQUO grid'!M5-'Compiled grid proposal'!N6)*-1</f>
        <v>9.8060225000000401</v>
      </c>
      <c r="N6" s="93">
        <f>('SQUO grid'!N5-'Compiled grid proposal'!O6)*-1</f>
        <v>-28.591969999999947</v>
      </c>
      <c r="O6" s="93">
        <f>('SQUO grid'!O5-'Compiled grid proposal'!P6)*-1</f>
        <v>8.2866247500000441</v>
      </c>
      <c r="P6" s="93">
        <f>('SQUO grid'!P5-'Compiled grid proposal'!Q6)*-1</f>
        <v>-23.951166999999941</v>
      </c>
      <c r="Q6" s="93">
        <f>('SQUO grid'!Q5-'Compiled grid proposal'!R6)*-1</f>
        <v>7.6152872250000883</v>
      </c>
      <c r="R6" s="93">
        <f>('SQUO grid'!R5-'Compiled grid proposal'!S6)*-1</f>
        <v>-17.846283699999901</v>
      </c>
      <c r="S6" s="93">
        <f>('SQUO grid'!S5-'Compiled grid proposal'!T6)*-1</f>
        <v>-11.023184052499914</v>
      </c>
      <c r="T6" s="93">
        <f>('SQUO grid'!T5-'Compiled grid proposal'!U6)*-1</f>
        <v>-29.030912069999886</v>
      </c>
      <c r="U6" s="93">
        <f>('SQUO grid'!U5-'Compiled grid proposal'!V6)*-1</f>
        <v>-43</v>
      </c>
      <c r="V6" s="93">
        <f>('SQUO grid'!V5-'Compiled grid proposal'!W6)*-1</f>
        <v>-57</v>
      </c>
      <c r="W6" s="10"/>
      <c r="X6" s="56" t="s">
        <v>7</v>
      </c>
      <c r="Y6" s="56" t="s">
        <v>7</v>
      </c>
      <c r="Z6" s="11"/>
      <c r="AA6" s="49"/>
      <c r="AB6" s="143" t="s">
        <v>275</v>
      </c>
      <c r="AC6" s="143"/>
    </row>
    <row r="7" spans="2:29" ht="18" customHeight="1" thickBot="1">
      <c r="B7" s="7" t="s">
        <v>268</v>
      </c>
      <c r="C7" s="93">
        <f>('SQUO grid'!C4-'Compiled grid proposal'!D7)*-1</f>
        <v>-138.75</v>
      </c>
      <c r="D7" s="93">
        <f>('SQUO grid'!D4-'Compiled grid proposal'!E7)*-1</f>
        <v>-185</v>
      </c>
      <c r="E7" s="93">
        <f>('SQUO grid'!E4-'Compiled grid proposal'!F7)*-1</f>
        <v>-138.625</v>
      </c>
      <c r="F7" s="93">
        <f>('SQUO grid'!F4-'Compiled grid proposal'!G7)*-1</f>
        <v>-184.5</v>
      </c>
      <c r="G7" s="93">
        <f>('SQUO grid'!G4-'Compiled grid proposal'!H7)*-1</f>
        <v>-138.48749999999998</v>
      </c>
      <c r="H7" s="93">
        <f>('SQUO grid'!H4-'Compiled grid proposal'!I7)*-1</f>
        <v>-183.64999999999998</v>
      </c>
      <c r="I7" s="93">
        <f>('SQUO grid'!I4-'Compiled grid proposal'!J7)*-1</f>
        <v>-136.23624999999998</v>
      </c>
      <c r="J7" s="93">
        <f>('SQUO grid'!J4-'Compiled grid proposal'!K7)*-1</f>
        <v>-181.31499999999997</v>
      </c>
      <c r="K7" s="93">
        <f>('SQUO grid'!K4-'Compiled grid proposal'!L7)*-1</f>
        <v>-132.75987499999997</v>
      </c>
      <c r="L7" s="93">
        <f>('SQUO grid'!L4-'Compiled grid proposal'!M7)*-1</f>
        <v>-176.34649999999996</v>
      </c>
      <c r="M7" s="93">
        <f>('SQUO grid'!M4-'Compiled grid proposal'!N7)*-1</f>
        <v>-127.93586249999996</v>
      </c>
      <c r="N7" s="93">
        <f>('SQUO grid'!N4-'Compiled grid proposal'!O7)*-1</f>
        <v>-170.58114999999995</v>
      </c>
      <c r="O7" s="93">
        <f>('SQUO grid'!O4-'Compiled grid proposal'!P7)*-1</f>
        <v>-132.62944874999994</v>
      </c>
      <c r="P7" s="93">
        <f>('SQUO grid'!P4-'Compiled grid proposal'!Q7)*-1</f>
        <v>-176.83926499999993</v>
      </c>
      <c r="Q7" s="93">
        <f>('SQUO grid'!Q4-'Compiled grid proposal'!R7)*-1</f>
        <v>-140.69239362499994</v>
      </c>
      <c r="R7" s="93">
        <f>('SQUO grid'!R4-'Compiled grid proposal'!S7)*-1</f>
        <v>-186.92319149999992</v>
      </c>
      <c r="S7" s="93">
        <f>('SQUO grid'!S4-'Compiled grid proposal'!T7)*-1</f>
        <v>-152.96163298749991</v>
      </c>
      <c r="T7" s="93">
        <f>('SQUO grid'!T4-'Compiled grid proposal'!U7)*-1</f>
        <v>-203.61551064999986</v>
      </c>
      <c r="U7" s="93">
        <f>('SQUO grid'!U4-'Compiled grid proposal'!V7)*-1</f>
        <v>-186</v>
      </c>
      <c r="V7" s="93">
        <f>('SQUO grid'!V4-'Compiled grid proposal'!W7)*-1</f>
        <v>-248</v>
      </c>
      <c r="W7" s="10"/>
      <c r="X7" s="56" t="s">
        <v>11</v>
      </c>
      <c r="Y7" s="56" t="s">
        <v>7</v>
      </c>
      <c r="Z7" s="11"/>
      <c r="AA7" s="50"/>
      <c r="AB7" s="143" t="s">
        <v>274</v>
      </c>
      <c r="AC7" s="143"/>
    </row>
    <row r="8" spans="2:29" ht="18" customHeight="1" thickBot="1">
      <c r="B8" s="7" t="s">
        <v>269</v>
      </c>
      <c r="C8" s="93">
        <f>('SQUO grid'!C5-'Compiled grid proposal'!D7)*-1</f>
        <v>-21.75</v>
      </c>
      <c r="D8" s="93">
        <f>('SQUO grid'!D5-'Compiled grid proposal'!E7)*-1</f>
        <v>-85</v>
      </c>
      <c r="E8" s="93">
        <f>('SQUO grid'!E5-'Compiled grid proposal'!F7)*-1</f>
        <v>-22.625</v>
      </c>
      <c r="F8" s="93">
        <f>('SQUO grid'!F5-'Compiled grid proposal'!G7)*-1</f>
        <v>-85.5</v>
      </c>
      <c r="G8" s="93">
        <f>('SQUO grid'!G5-'Compiled grid proposal'!H7)*-1</f>
        <v>-21.487499999999983</v>
      </c>
      <c r="H8" s="93">
        <f>('SQUO grid'!H5-'Compiled grid proposal'!I7)*-1</f>
        <v>-80.649999999999977</v>
      </c>
      <c r="I8" s="93">
        <f>('SQUO grid'!I5-'Compiled grid proposal'!J7)*-1</f>
        <v>-19.236249999999984</v>
      </c>
      <c r="J8" s="93">
        <f>('SQUO grid'!J5-'Compiled grid proposal'!K7)*-1</f>
        <v>-74.314999999999969</v>
      </c>
      <c r="K8" s="93">
        <f>('SQUO grid'!K5-'Compiled grid proposal'!L7)*-1</f>
        <v>-16.759874999999965</v>
      </c>
      <c r="L8" s="93">
        <f>('SQUO grid'!L5-'Compiled grid proposal'!M7)*-1</f>
        <v>-67.346499999999963</v>
      </c>
      <c r="M8" s="93">
        <f>('SQUO grid'!M5-'Compiled grid proposal'!N7)*-1</f>
        <v>-11.935862499999956</v>
      </c>
      <c r="N8" s="93">
        <f>('SQUO grid'!N5-'Compiled grid proposal'!O7)*-1</f>
        <v>-57.581149999999951</v>
      </c>
      <c r="O8" s="93">
        <f>('SQUO grid'!O5-'Compiled grid proposal'!P7)*-1</f>
        <v>-15.629448749999938</v>
      </c>
      <c r="P8" s="93">
        <f>('SQUO grid'!P5-'Compiled grid proposal'!Q7)*-1</f>
        <v>-55.839264999999926</v>
      </c>
      <c r="Q8" s="93">
        <f>('SQUO grid'!Q5-'Compiled grid proposal'!R7)*-1</f>
        <v>-18.692393624999937</v>
      </c>
      <c r="R8" s="93">
        <f>('SQUO grid'!R5-'Compiled grid proposal'!S7)*-1</f>
        <v>-52.923191499999916</v>
      </c>
      <c r="S8" s="93">
        <f>('SQUO grid'!S5-'Compiled grid proposal'!T7)*-1</f>
        <v>-39.961632987499911</v>
      </c>
      <c r="T8" s="93">
        <f>('SQUO grid'!T5-'Compiled grid proposal'!U7)*-1</f>
        <v>-67.615510649999862</v>
      </c>
      <c r="U8" s="93">
        <f>('SQUO grid'!U5-'Compiled grid proposal'!V7)*-1</f>
        <v>-73</v>
      </c>
      <c r="V8" s="93">
        <f>('SQUO grid'!V5-'Compiled grid proposal'!W7)*-1</f>
        <v>-97</v>
      </c>
      <c r="W8" s="10"/>
      <c r="X8" s="56" t="s">
        <v>11</v>
      </c>
      <c r="Y8" s="56" t="s">
        <v>7</v>
      </c>
      <c r="Z8" s="11"/>
    </row>
    <row r="9" spans="2:29" ht="18" customHeight="1" thickBot="1">
      <c r="B9" s="7">
        <v>14</v>
      </c>
      <c r="C9" s="93">
        <f>('SQUO grid'!C6-'Compiled grid proposal'!D8)*-1</f>
        <v>-35.25</v>
      </c>
      <c r="D9" s="93">
        <f>('SQUO grid'!D6-'Compiled grid proposal'!E8)*-1</f>
        <v>-47</v>
      </c>
      <c r="E9" s="93">
        <f>('SQUO grid'!E6-'Compiled grid proposal'!F8)*-1</f>
        <v>-37.474999999999994</v>
      </c>
      <c r="F9" s="93">
        <f>('SQUO grid'!F6-'Compiled grid proposal'!G8)*-1</f>
        <v>-49.299999999999983</v>
      </c>
      <c r="G9" s="93">
        <f>('SQUO grid'!G6-'Compiled grid proposal'!H8)*-1</f>
        <v>-37.822499999999991</v>
      </c>
      <c r="H9" s="93">
        <f>('SQUO grid'!H6-'Compiled grid proposal'!I8)*-1</f>
        <v>-50.429999999999978</v>
      </c>
      <c r="I9" s="93">
        <f>('SQUO grid'!I6-'Compiled grid proposal'!J8)*-1</f>
        <v>-37.204749999999976</v>
      </c>
      <c r="J9" s="93">
        <f>('SQUO grid'!J6-'Compiled grid proposal'!K8)*-1</f>
        <v>-49.272999999999968</v>
      </c>
      <c r="K9" s="93">
        <f>('SQUO grid'!K6-'Compiled grid proposal'!L8)*-1</f>
        <v>-36.525224999999949</v>
      </c>
      <c r="L9" s="93">
        <f>('SQUO grid'!L6-'Compiled grid proposal'!M8)*-1</f>
        <v>-47.700299999999942</v>
      </c>
      <c r="M9" s="93">
        <f>('SQUO grid'!M6-'Compiled grid proposal'!N8)*-1</f>
        <v>-33.677747499999953</v>
      </c>
      <c r="N9" s="93">
        <f>('SQUO grid'!N6-'Compiled grid proposal'!O8)*-1</f>
        <v>-44.570329999999927</v>
      </c>
      <c r="O9" s="93">
        <f>('SQUO grid'!O6-'Compiled grid proposal'!P8)*-1</f>
        <v>-39.545522249999919</v>
      </c>
      <c r="P9" s="93">
        <f>('SQUO grid'!P6-'Compiled grid proposal'!Q8)*-1</f>
        <v>-52.727362999999912</v>
      </c>
      <c r="Q9" s="93">
        <f>('SQUO grid'!Q6-'Compiled grid proposal'!R8)*-1</f>
        <v>-45.000074474999906</v>
      </c>
      <c r="R9" s="93">
        <f>('SQUO grid'!R6-'Compiled grid proposal'!S8)*-1</f>
        <v>-60.000099299999874</v>
      </c>
      <c r="S9" s="93">
        <f>('SQUO grid'!S6-'Compiled grid proposal'!T8)*-1</f>
        <v>-68.900081922499879</v>
      </c>
      <c r="T9" s="93">
        <f>('SQUO grid'!T6-'Compiled grid proposal'!U8)*-1</f>
        <v>-91.200109229999839</v>
      </c>
      <c r="U9" s="93">
        <f>('SQUO grid'!U6-'Compiled grid proposal'!V8)*-1</f>
        <v>-103</v>
      </c>
      <c r="V9" s="93">
        <f>('SQUO grid'!V6-'Compiled grid proposal'!W8)*-1</f>
        <v>-137</v>
      </c>
      <c r="W9" s="10"/>
      <c r="X9" s="56" t="s">
        <v>11</v>
      </c>
      <c r="Y9" s="56" t="s">
        <v>7</v>
      </c>
      <c r="Z9" s="11"/>
    </row>
    <row r="10" spans="2:29" ht="18" customHeight="1" thickBot="1">
      <c r="B10" s="7">
        <v>13</v>
      </c>
      <c r="C10" s="93">
        <f>('SQUO grid'!C7-'Compiled grid proposal'!D9)*-1</f>
        <v>-33.6</v>
      </c>
      <c r="D10" s="93">
        <f>('SQUO grid'!D7-'Compiled grid proposal'!E9)*-1</f>
        <v>-24</v>
      </c>
      <c r="E10" s="93">
        <f>('SQUO grid'!E7-'Compiled grid proposal'!F9)*-1</f>
        <v>-36.659999999999997</v>
      </c>
      <c r="F10" s="93">
        <f>('SQUO grid'!F7-'Compiled grid proposal'!G9)*-1</f>
        <v>-27.099999999999994</v>
      </c>
      <c r="G10" s="93">
        <f>('SQUO grid'!G7-'Compiled grid proposal'!H9)*-1</f>
        <v>-39.125999999999991</v>
      </c>
      <c r="H10" s="93">
        <f>('SQUO grid'!H7-'Compiled grid proposal'!I9)*-1</f>
        <v>-27.20999999999998</v>
      </c>
      <c r="I10" s="93">
        <f>('SQUO grid'!I7-'Compiled grid proposal'!J9)*-1</f>
        <v>-40.93859999999998</v>
      </c>
      <c r="J10" s="93">
        <f>('SQUO grid'!J7-'Compiled grid proposal'!K9)*-1</f>
        <v>-28.230999999999966</v>
      </c>
      <c r="K10" s="93">
        <f>('SQUO grid'!K7-'Compiled grid proposal'!L9)*-1</f>
        <v>-42.032459999999972</v>
      </c>
      <c r="L10" s="93">
        <f>('SQUO grid'!L7-'Compiled grid proposal'!M9)*-1</f>
        <v>-26.054099999999949</v>
      </c>
      <c r="M10" s="93">
        <f>('SQUO grid'!M7-'Compiled grid proposal'!N9)*-1</f>
        <v>-42.335705999999959</v>
      </c>
      <c r="N10" s="93">
        <f>('SQUO grid'!N7-'Compiled grid proposal'!O9)*-1</f>
        <v>-24.559509999999932</v>
      </c>
      <c r="O10" s="93">
        <f>('SQUO grid'!O7-'Compiled grid proposal'!P9)*-1</f>
        <v>-56.769276599999955</v>
      </c>
      <c r="P10" s="93">
        <f>('SQUO grid'!P7-'Compiled grid proposal'!Q9)*-1</f>
        <v>-40.615460999999925</v>
      </c>
      <c r="Q10" s="93">
        <f>('SQUO grid'!Q7-'Compiled grid proposal'!R9)*-1</f>
        <v>-62.246204259999942</v>
      </c>
      <c r="R10" s="93">
        <f>('SQUO grid'!R7-'Compiled grid proposal'!S9)*-1</f>
        <v>-43.077007099999889</v>
      </c>
      <c r="S10" s="93">
        <f>('SQUO grid'!S7-'Compiled grid proposal'!T9)*-1</f>
        <v>-81.670824685999932</v>
      </c>
      <c r="T10" s="93">
        <f>('SQUO grid'!T7-'Compiled grid proposal'!U9)*-1</f>
        <v>-64.784707809999873</v>
      </c>
      <c r="U10" s="93">
        <f>('SQUO grid'!U7-'Compiled grid proposal'!V9)*-1</f>
        <v>-108</v>
      </c>
      <c r="V10" s="93">
        <f>('SQUO grid'!V7-'Compiled grid proposal'!W9)*-1</f>
        <v>-98</v>
      </c>
      <c r="W10" s="10"/>
      <c r="X10" s="56" t="s">
        <v>12</v>
      </c>
      <c r="Y10" s="56" t="s">
        <v>11</v>
      </c>
      <c r="Z10" s="11"/>
    </row>
    <row r="11" spans="2:29" ht="18" customHeight="1" thickBot="1">
      <c r="B11" s="7">
        <v>12</v>
      </c>
      <c r="C11" s="93">
        <f>('SQUO grid'!C8-'Compiled grid proposal'!D10)*-1</f>
        <v>-25.35</v>
      </c>
      <c r="D11" s="93">
        <f>('SQUO grid'!D8-'Compiled grid proposal'!E10)*-1</f>
        <v>-14.25</v>
      </c>
      <c r="E11" s="93">
        <f>('SQUO grid'!E8-'Compiled grid proposal'!F10)*-1</f>
        <v>-28.085000000000001</v>
      </c>
      <c r="F11" s="93">
        <f>('SQUO grid'!F8-'Compiled grid proposal'!G10)*-1</f>
        <v>-17.474999999999994</v>
      </c>
      <c r="G11" s="93">
        <f>('SQUO grid'!G8-'Compiled grid proposal'!H10)*-1</f>
        <v>-31.293499999999995</v>
      </c>
      <c r="H11" s="93">
        <f>('SQUO grid'!H8-'Compiled grid proposal'!I10)*-1</f>
        <v>-18.822499999999991</v>
      </c>
      <c r="I11" s="93">
        <f>('SQUO grid'!I8-'Compiled grid proposal'!J10)*-1</f>
        <v>-31.922849999999983</v>
      </c>
      <c r="J11" s="93">
        <f>('SQUO grid'!J8-'Compiled grid proposal'!K10)*-1</f>
        <v>-19.204749999999976</v>
      </c>
      <c r="K11" s="93">
        <f>('SQUO grid'!K8-'Compiled grid proposal'!L10)*-1</f>
        <v>-33.915134999999978</v>
      </c>
      <c r="L11" s="93">
        <f>('SQUO grid'!L8-'Compiled grid proposal'!M10)*-1</f>
        <v>-18.525224999999949</v>
      </c>
      <c r="M11" s="93">
        <f>('SQUO grid'!M8-'Compiled grid proposal'!N10)*-1</f>
        <v>-35.206648499999957</v>
      </c>
      <c r="N11" s="93">
        <f>('SQUO grid'!N8-'Compiled grid proposal'!O10)*-1</f>
        <v>-16.677747499999924</v>
      </c>
      <c r="O11" s="93">
        <f>('SQUO grid'!O8-'Compiled grid proposal'!P10)*-1</f>
        <v>-52.727313349999932</v>
      </c>
      <c r="P11" s="93">
        <f>('SQUO grid'!P8-'Compiled grid proposal'!Q10)*-1</f>
        <v>-38.545522249999891</v>
      </c>
      <c r="Q11" s="93">
        <f>('SQUO grid'!Q8-'Compiled grid proposal'!R10)*-1</f>
        <v>-56.400044684999926</v>
      </c>
      <c r="R11" s="93">
        <f>('SQUO grid'!R8-'Compiled grid proposal'!S10)*-1</f>
        <v>-40.000074474999877</v>
      </c>
      <c r="S11" s="93">
        <f>('SQUO grid'!S8-'Compiled grid proposal'!T10)*-1</f>
        <v>-72.140049153499916</v>
      </c>
      <c r="T11" s="93">
        <f>('SQUO grid'!T8-'Compiled grid proposal'!U10)*-1</f>
        <v>-56.900081922499851</v>
      </c>
      <c r="U11" s="93">
        <f>('SQUO grid'!U8-'Compiled grid proposal'!V10)*-1</f>
        <v>-93</v>
      </c>
      <c r="V11" s="93">
        <f>('SQUO grid'!V8-'Compiled grid proposal'!W10)*-1</f>
        <v>-85</v>
      </c>
      <c r="W11" s="10"/>
      <c r="X11" s="56" t="s">
        <v>12</v>
      </c>
      <c r="Y11" s="56" t="s">
        <v>11</v>
      </c>
      <c r="Z11" s="11"/>
    </row>
    <row r="12" spans="2:29" ht="18" customHeight="1" thickBot="1">
      <c r="B12" s="7">
        <v>11</v>
      </c>
      <c r="C12" s="93">
        <f>('SQUO grid'!C9-'Compiled grid proposal'!D11)*-1</f>
        <v>-5.1000000000000014</v>
      </c>
      <c r="D12" s="93">
        <f>('SQUO grid'!D9-'Compiled grid proposal'!E11)*-1</f>
        <v>8.5</v>
      </c>
      <c r="E12" s="93">
        <f>('SQUO grid'!E9-'Compiled grid proposal'!F11)*-1</f>
        <v>-6.509999999999998</v>
      </c>
      <c r="F12" s="93">
        <f>('SQUO grid'!F9-'Compiled grid proposal'!G11)*-1</f>
        <v>9.1500000000000057</v>
      </c>
      <c r="G12" s="93">
        <f>('SQUO grid'!G9-'Compiled grid proposal'!H11)*-1</f>
        <v>-6.4609999999999914</v>
      </c>
      <c r="H12" s="93">
        <f>('SQUO grid'!H9-'Compiled grid proposal'!I11)*-1</f>
        <v>10.565000000000012</v>
      </c>
      <c r="I12" s="93">
        <f>('SQUO grid'!I9-'Compiled grid proposal'!J11)*-1</f>
        <v>-5.9070999999999927</v>
      </c>
      <c r="J12" s="93">
        <f>('SQUO grid'!J9-'Compiled grid proposal'!K11)*-1</f>
        <v>12.821500000000015</v>
      </c>
      <c r="K12" s="93">
        <f>('SQUO grid'!K9-'Compiled grid proposal'!L11)*-1</f>
        <v>-4.7978099999999841</v>
      </c>
      <c r="L12" s="93">
        <f>('SQUO grid'!L9-'Compiled grid proposal'!M11)*-1</f>
        <v>16.003650000000022</v>
      </c>
      <c r="M12" s="93">
        <f>('SQUO grid'!M9-'Compiled grid proposal'!N11)*-1</f>
        <v>-3.077590999999984</v>
      </c>
      <c r="N12" s="93">
        <f>('SQUO grid'!N9-'Compiled grid proposal'!O11)*-1</f>
        <v>21.204015000000027</v>
      </c>
      <c r="O12" s="93">
        <f>('SQUO grid'!O9-'Compiled grid proposal'!P11)*-1</f>
        <v>-16.68535009999998</v>
      </c>
      <c r="P12" s="93">
        <f>('SQUO grid'!P9-'Compiled grid proposal'!Q11)*-1</f>
        <v>5.5244165000000294</v>
      </c>
      <c r="Q12" s="93">
        <f>('SQUO grid'!Q9-'Compiled grid proposal'!R11)*-1</f>
        <v>-18.553885109999968</v>
      </c>
      <c r="R12" s="93">
        <f>('SQUO grid'!R9-'Compiled grid proposal'!S11)*-1</f>
        <v>5.0768581500000494</v>
      </c>
      <c r="S12" s="93">
        <f>('SQUO grid'!S9-'Compiled grid proposal'!T11)*-1</f>
        <v>-30.609273620999971</v>
      </c>
      <c r="T12" s="93">
        <f>('SQUO grid'!T9-'Compiled grid proposal'!U11)*-1</f>
        <v>-7.0154560349999429</v>
      </c>
      <c r="U12" s="93">
        <f>('SQUO grid'!U9-'Compiled grid proposal'!V11)*-1</f>
        <v>-47</v>
      </c>
      <c r="V12" s="93">
        <f>('SQUO grid'!V9-'Compiled grid proposal'!W11)*-1</f>
        <v>-28</v>
      </c>
      <c r="W12" s="10"/>
      <c r="X12" s="56" t="s">
        <v>12</v>
      </c>
      <c r="Y12" s="56" t="s">
        <v>12</v>
      </c>
      <c r="Z12" s="11"/>
    </row>
    <row r="13" spans="2:29" ht="18" customHeight="1" thickBot="1">
      <c r="B13" s="7">
        <v>10</v>
      </c>
      <c r="C13" s="93">
        <v>0</v>
      </c>
      <c r="D13" s="94">
        <v>0</v>
      </c>
      <c r="E13" s="93">
        <v>0</v>
      </c>
      <c r="F13" s="94">
        <v>0</v>
      </c>
      <c r="G13" s="93">
        <v>0</v>
      </c>
      <c r="H13" s="94">
        <v>0</v>
      </c>
      <c r="I13" s="93">
        <v>0</v>
      </c>
      <c r="J13" s="94">
        <v>0</v>
      </c>
      <c r="K13" s="93">
        <v>0</v>
      </c>
      <c r="L13" s="94">
        <v>0</v>
      </c>
      <c r="M13" s="93">
        <v>0</v>
      </c>
      <c r="N13" s="94">
        <v>0</v>
      </c>
      <c r="O13" s="93">
        <v>0</v>
      </c>
      <c r="P13" s="94">
        <v>0</v>
      </c>
      <c r="Q13" s="93">
        <v>0</v>
      </c>
      <c r="R13" s="94">
        <v>0</v>
      </c>
      <c r="S13" s="93">
        <v>0</v>
      </c>
      <c r="T13" s="94">
        <v>0</v>
      </c>
      <c r="U13" s="93">
        <v>0</v>
      </c>
      <c r="V13" s="95">
        <v>0</v>
      </c>
      <c r="W13" s="10"/>
      <c r="X13" s="56" t="s">
        <v>12</v>
      </c>
      <c r="Y13" s="56" t="s">
        <v>12</v>
      </c>
      <c r="Z13" s="11"/>
    </row>
    <row r="14" spans="2:29" ht="37.5" customHeight="1" thickBot="1">
      <c r="B14" s="47" t="s">
        <v>270</v>
      </c>
      <c r="C14" s="93">
        <f>('SQUO grid'!C7-'Compiled grid proposal'!D13)*-1</f>
        <v>-73.2</v>
      </c>
      <c r="D14" s="93">
        <f>('SQUO grid'!D7-'Compiled grid proposal'!E13)*-1</f>
        <v>-90</v>
      </c>
      <c r="E14" s="93">
        <f>('SQUO grid'!E7-'Compiled grid proposal'!F13)*-1</f>
        <v>-79.23</v>
      </c>
      <c r="F14" s="93">
        <f>('SQUO grid'!F7-'Compiled grid proposal'!G13)*-1</f>
        <v>-98.050000000000011</v>
      </c>
      <c r="G14" s="93">
        <f>('SQUO grid'!G7-'Compiled grid proposal'!H13)*-1</f>
        <v>-84.81450000000001</v>
      </c>
      <c r="H14" s="93">
        <f>('SQUO grid'!H7-'Compiled grid proposal'!I13)*-1</f>
        <v>-103.35750000000002</v>
      </c>
      <c r="I14" s="93">
        <f>('SQUO grid'!I7-'Compiled grid proposal'!J13)*-1</f>
        <v>-89.886675000000011</v>
      </c>
      <c r="J14" s="93">
        <f>('SQUO grid'!J7-'Compiled grid proposal'!K13)*-1</f>
        <v>-109.811125</v>
      </c>
      <c r="K14" s="93">
        <f>('SQUO grid'!K7-'Compiled grid proposal'!L13)*-1</f>
        <v>-94.369676250000012</v>
      </c>
      <c r="L14" s="93">
        <f>('SQUO grid'!L7-'Compiled grid proposal'!M13)*-1</f>
        <v>-113.28279375000002</v>
      </c>
      <c r="M14" s="93">
        <f>('SQUO grid'!M7-'Compiled grid proposal'!N13)*-1</f>
        <v>-98.175127687500009</v>
      </c>
      <c r="N14" s="93">
        <f>('SQUO grid'!N7-'Compiled grid proposal'!O13)*-1</f>
        <v>-117.62521281250002</v>
      </c>
      <c r="O14" s="93">
        <f>('SQUO grid'!O7-'Compiled grid proposal'!P13)*-1</f>
        <v>-116.20139684062502</v>
      </c>
      <c r="P14" s="93">
        <f>('SQUO grid'!P7-'Compiled grid proposal'!Q13)*-1</f>
        <v>-139.66899473437502</v>
      </c>
      <c r="Q14" s="93">
        <f>('SQUO grid'!Q7-'Compiled grid proposal'!R13)*-1</f>
        <v>-125.33160636671877</v>
      </c>
      <c r="R14" s="93">
        <f>('SQUO grid'!R7-'Compiled grid proposal'!S13)*-1</f>
        <v>-148.21934394453129</v>
      </c>
      <c r="S14" s="93">
        <f>('SQUO grid'!S7-'Compiled grid proposal'!T13)*-1</f>
        <v>-148.43134732172661</v>
      </c>
      <c r="T14" s="93">
        <f>('SQUO grid'!T7-'Compiled grid proposal'!U13)*-1</f>
        <v>-176.05224553621099</v>
      </c>
      <c r="U14" s="93">
        <f>('SQUO grid'!U7-'Compiled grid proposal'!V13)*-1</f>
        <v>-168</v>
      </c>
      <c r="V14" s="93">
        <f>('SQUO grid'!V7-'Compiled grid proposal'!W13)*-1</f>
        <v>-198</v>
      </c>
      <c r="W14" s="10"/>
      <c r="X14" s="56" t="s">
        <v>13</v>
      </c>
      <c r="Y14" s="56" t="s">
        <v>13</v>
      </c>
      <c r="Z14" s="11"/>
    </row>
    <row r="15" spans="2:29" ht="48" customHeight="1" thickBot="1">
      <c r="B15" s="47" t="s">
        <v>271</v>
      </c>
      <c r="C15" s="93">
        <f>('SQUO grid'!C9-'Compiled grid proposal'!D13)*-1</f>
        <v>-31.2</v>
      </c>
      <c r="D15" s="93">
        <f>('SQUO grid'!D9-'Compiled grid proposal'!E13)*-1</f>
        <v>-35</v>
      </c>
      <c r="E15" s="93">
        <f>('SQUO grid'!E9-'Compiled grid proposal'!F13)*-1</f>
        <v>-34.230000000000004</v>
      </c>
      <c r="F15" s="93">
        <f>('SQUO grid'!F9-'Compiled grid proposal'!G13)*-1</f>
        <v>-37.050000000000004</v>
      </c>
      <c r="G15" s="93">
        <f>('SQUO grid'!G9-'Compiled grid proposal'!H13)*-1</f>
        <v>-35.81450000000001</v>
      </c>
      <c r="H15" s="93">
        <f>('SQUO grid'!H9-'Compiled grid proposal'!I13)*-1</f>
        <v>-38.357500000000009</v>
      </c>
      <c r="I15" s="93">
        <f>('SQUO grid'!I9-'Compiled grid proposal'!J13)*-1</f>
        <v>-36.886675000000011</v>
      </c>
      <c r="J15" s="93">
        <f>('SQUO grid'!J9-'Compiled grid proposal'!K13)*-1</f>
        <v>-38.811125000000011</v>
      </c>
      <c r="K15" s="93">
        <f>('SQUO grid'!K9-'Compiled grid proposal'!L13)*-1</f>
        <v>-37.369676250000012</v>
      </c>
      <c r="L15" s="93">
        <f>('SQUO grid'!L9-'Compiled grid proposal'!M13)*-1</f>
        <v>-38.282793750000017</v>
      </c>
      <c r="M15" s="93">
        <f>('SQUO grid'!M9-'Compiled grid proposal'!N13)*-1</f>
        <v>-37.175127687500016</v>
      </c>
      <c r="N15" s="93">
        <f>('SQUO grid'!N9-'Compiled grid proposal'!O13)*-1</f>
        <v>-35.625212812500024</v>
      </c>
      <c r="O15" s="93">
        <f>('SQUO grid'!O9-'Compiled grid proposal'!P13)*-1</f>
        <v>-52.201396840625023</v>
      </c>
      <c r="P15" s="93">
        <f>('SQUO grid'!P9-'Compiled grid proposal'!Q13)*-1</f>
        <v>-53.668994734375033</v>
      </c>
      <c r="Q15" s="93">
        <f>('SQUO grid'!Q9-'Compiled grid proposal'!R13)*-1</f>
        <v>-55.331606366718773</v>
      </c>
      <c r="R15" s="93">
        <f>('SQUO grid'!R9-'Compiled grid proposal'!S13)*-1</f>
        <v>-56.219343944531289</v>
      </c>
      <c r="S15" s="93">
        <f>('SQUO grid'!S9-'Compiled grid proposal'!T13)*-1</f>
        <v>-68.431347321726605</v>
      </c>
      <c r="T15" s="93">
        <f>('SQUO grid'!T9-'Compiled grid proposal'!U13)*-1</f>
        <v>-70.052245536210989</v>
      </c>
      <c r="U15" s="93">
        <f>('SQUO grid'!U9-'Compiled grid proposal'!V13)*-1</f>
        <v>-77</v>
      </c>
      <c r="V15" s="93">
        <f>('SQUO grid'!V9-'Compiled grid proposal'!W13)*-1</f>
        <v>-78</v>
      </c>
      <c r="W15" s="10"/>
      <c r="X15" s="56" t="s">
        <v>13</v>
      </c>
      <c r="Y15" s="56" t="s">
        <v>13</v>
      </c>
      <c r="Z15" s="11"/>
    </row>
    <row r="16" spans="2:29" ht="18" customHeight="1" thickBot="1">
      <c r="B16" s="7">
        <v>9</v>
      </c>
      <c r="C16" s="96">
        <f>('SQUO grid'!C10-'Compiled grid proposal'!D13)*-1</f>
        <v>-11.2</v>
      </c>
      <c r="D16" s="96">
        <f>('SQUO grid'!D10-'Compiled grid proposal'!E13)*-1</f>
        <v>-8</v>
      </c>
      <c r="E16" s="96">
        <f>('SQUO grid'!E10-'Compiled grid proposal'!F13)*-1</f>
        <v>-13.230000000000004</v>
      </c>
      <c r="F16" s="96">
        <f>('SQUO grid'!F10-'Compiled grid proposal'!G13)*-1</f>
        <v>-10.050000000000004</v>
      </c>
      <c r="G16" s="96">
        <f>('SQUO grid'!G10-'Compiled grid proposal'!H13)*-1</f>
        <v>-14.814500000000006</v>
      </c>
      <c r="H16" s="96">
        <f>('SQUO grid'!H10-'Compiled grid proposal'!I13)*-1</f>
        <v>-10.357500000000009</v>
      </c>
      <c r="I16" s="96">
        <f>('SQUO grid'!I10-'Compiled grid proposal'!J13)*-1</f>
        <v>-15.886675000000007</v>
      </c>
      <c r="J16" s="96">
        <f>('SQUO grid'!J10-'Compiled grid proposal'!K13)*-1</f>
        <v>-10.811125000000011</v>
      </c>
      <c r="K16" s="96">
        <f>('SQUO grid'!K10-'Compiled grid proposal'!L13)*-1</f>
        <v>-16.369676250000012</v>
      </c>
      <c r="L16" s="96">
        <f>('SQUO grid'!L10-'Compiled grid proposal'!M13)*-1</f>
        <v>-10.282793750000017</v>
      </c>
      <c r="M16" s="96">
        <f>('SQUO grid'!M10-'Compiled grid proposal'!N13)*-1</f>
        <v>-17.175127687500016</v>
      </c>
      <c r="N16" s="96">
        <f>('SQUO grid'!N10-'Compiled grid proposal'!O13)*-1</f>
        <v>-8.625212812500024</v>
      </c>
      <c r="O16" s="96">
        <f>('SQUO grid'!O10-'Compiled grid proposal'!P13)*-1</f>
        <v>-31.201396840625023</v>
      </c>
      <c r="P16" s="96">
        <f>('SQUO grid'!P10-'Compiled grid proposal'!Q13)*-1</f>
        <v>-25.668994734375033</v>
      </c>
      <c r="Q16" s="96">
        <f>('SQUO grid'!Q10-'Compiled grid proposal'!R13)*-1</f>
        <v>-34.331606366718773</v>
      </c>
      <c r="R16" s="96">
        <f>('SQUO grid'!R10-'Compiled grid proposal'!S13)*-1</f>
        <v>-28.219343944531289</v>
      </c>
      <c r="S16" s="96">
        <f>('SQUO grid'!S10-'Compiled grid proposal'!T13)*-1</f>
        <v>-47.431347321726598</v>
      </c>
      <c r="T16" s="96">
        <f>('SQUO grid'!T10-'Compiled grid proposal'!U13)*-1</f>
        <v>-43.052245536210989</v>
      </c>
      <c r="U16" s="96">
        <f>('SQUO grid'!U10-'Compiled grid proposal'!V13)*-1</f>
        <v>-57</v>
      </c>
      <c r="V16" s="96">
        <f>('SQUO grid'!V10-'Compiled grid proposal'!W13)*-1</f>
        <v>-51</v>
      </c>
      <c r="W16" s="96">
        <f>('SQUO grid'!W10-'Compiled grid proposal'!X13)*-1</f>
        <v>0</v>
      </c>
      <c r="X16" s="56" t="s">
        <v>13</v>
      </c>
      <c r="Y16" s="56" t="s">
        <v>13</v>
      </c>
      <c r="Z16" s="11"/>
    </row>
    <row r="17" spans="2:30" ht="18" customHeight="1" thickBot="1">
      <c r="B17" s="7">
        <v>8</v>
      </c>
      <c r="C17" s="96">
        <f>('SQUO grid'!C11-'Compiled grid proposal'!D14)*-1</f>
        <v>-3.6749999999999972</v>
      </c>
      <c r="D17" s="96">
        <f>('SQUO grid'!D11-'Compiled grid proposal'!E14)*-1</f>
        <v>1.8750000000000036</v>
      </c>
      <c r="E17" s="96">
        <f>('SQUO grid'!E11-'Compiled grid proposal'!F14)*-1</f>
        <v>-6.0762499999999982</v>
      </c>
      <c r="F17" s="96">
        <f>('SQUO grid'!F11-'Compiled grid proposal'!G14)*-1</f>
        <v>-0.79374999999999574</v>
      </c>
      <c r="G17" s="96">
        <f>('SQUO grid'!G11-'Compiled grid proposal'!H14)*-1</f>
        <v>-8.0876875000000013</v>
      </c>
      <c r="H17" s="96">
        <f>('SQUO grid'!H11-'Compiled grid proposal'!I14)*-1</f>
        <v>-2.8128124999999997</v>
      </c>
      <c r="I17" s="96">
        <f>('SQUO grid'!I11-'Compiled grid proposal'!J14)*-1</f>
        <v>-9.6508406250000043</v>
      </c>
      <c r="J17" s="96">
        <f>('SQUO grid'!J11-'Compiled grid proposal'!K14)*-1</f>
        <v>-4.0847343750000036</v>
      </c>
      <c r="K17" s="96">
        <f>('SQUO grid'!K11-'Compiled grid proposal'!L14)*-1</f>
        <v>-10.698466718750009</v>
      </c>
      <c r="L17" s="96">
        <f>('SQUO grid'!L11-'Compiled grid proposal'!M14)*-1</f>
        <v>-3.4974445312500109</v>
      </c>
      <c r="M17" s="96">
        <f>('SQUO grid'!M11-'Compiled grid proposal'!N14)*-1</f>
        <v>-11.153236726562511</v>
      </c>
      <c r="N17" s="96">
        <f>('SQUO grid'!N11-'Compiled grid proposal'!O14)*-1</f>
        <v>-2.9220612109375139</v>
      </c>
      <c r="O17" s="96">
        <f>('SQUO grid'!O11-'Compiled grid proposal'!P14)*-1</f>
        <v>-26.926222235546888</v>
      </c>
      <c r="P17" s="96">
        <f>('SQUO grid'!P11-'Compiled grid proposal'!Q14)*-1</f>
        <v>-22.210370392578142</v>
      </c>
      <c r="Q17" s="96">
        <f>('SQUO grid'!Q11-'Compiled grid proposal'!R14)*-1</f>
        <v>-30.915155570878923</v>
      </c>
      <c r="R17" s="96">
        <f>('SQUO grid'!R11-'Compiled grid proposal'!S14)*-1</f>
        <v>-25.191925951464867</v>
      </c>
      <c r="S17" s="96">
        <f>('SQUO grid'!S11-'Compiled grid proposal'!T14)*-1</f>
        <v>-34.002428906510765</v>
      </c>
      <c r="T17" s="96">
        <f>('SQUO grid'!T11-'Compiled grid proposal'!U14)*-1</f>
        <v>-27.670714844184602</v>
      </c>
      <c r="U17" s="96">
        <f>('SQUO grid'!U11-'Compiled grid proposal'!V14)*-1</f>
        <v>-45</v>
      </c>
      <c r="V17" s="96">
        <f>('SQUO grid'!V11-'Compiled grid proposal'!W14)*-1</f>
        <v>-39</v>
      </c>
      <c r="W17" s="96">
        <f>('SQUO grid'!W11-'Compiled grid proposal'!X14)*-1</f>
        <v>0</v>
      </c>
      <c r="X17" s="56" t="s">
        <v>13</v>
      </c>
      <c r="Y17" s="56" t="s">
        <v>13</v>
      </c>
      <c r="Z17" s="11"/>
    </row>
    <row r="18" spans="2:30" ht="18" customHeight="1" thickBot="1">
      <c r="B18" s="7">
        <v>7</v>
      </c>
      <c r="C18" s="96">
        <f>('SQUO grid'!C12-'Compiled grid proposal'!D16)*-1</f>
        <v>-0.14999999999999858</v>
      </c>
      <c r="D18" s="96">
        <f>('SQUO grid'!D12-'Compiled grid proposal'!E16)*-1</f>
        <v>4.7500000000000036</v>
      </c>
      <c r="E18" s="96">
        <f>('SQUO grid'!E12-'Compiled grid proposal'!F16)*-1</f>
        <v>-3.9224999999999994</v>
      </c>
      <c r="F18" s="96">
        <f>('SQUO grid'!F12-'Compiled grid proposal'!G16)*-1</f>
        <v>1.4625000000000021</v>
      </c>
      <c r="G18" s="96">
        <f>('SQUO grid'!G12-'Compiled grid proposal'!H16)*-1</f>
        <v>-6.3608750000000001</v>
      </c>
      <c r="H18" s="96">
        <f>('SQUO grid'!H12-'Compiled grid proposal'!I16)*-1</f>
        <v>-1.2681249999999977</v>
      </c>
      <c r="I18" s="96">
        <f>('SQUO grid'!I12-'Compiled grid proposal'!J16)*-1</f>
        <v>-8.4150062500000011</v>
      </c>
      <c r="J18" s="96">
        <f>('SQUO grid'!J12-'Compiled grid proposal'!K16)*-1</f>
        <v>-3.3583437500000031</v>
      </c>
      <c r="K18" s="96">
        <f>('SQUO grid'!K12-'Compiled grid proposal'!L16)*-1</f>
        <v>-10.027257187500002</v>
      </c>
      <c r="L18" s="96">
        <f>('SQUO grid'!L12-'Compiled grid proposal'!M16)*-1</f>
        <v>-4.7120953125000042</v>
      </c>
      <c r="M18" s="96">
        <f>('SQUO grid'!M12-'Compiled grid proposal'!N16)*-1</f>
        <v>-11.131345765625007</v>
      </c>
      <c r="N18" s="96">
        <f>('SQUO grid'!N12-'Compiled grid proposal'!O16)*-1</f>
        <v>-4.2189096093750109</v>
      </c>
      <c r="O18" s="96">
        <f>('SQUO grid'!O12-'Compiled grid proposal'!P16)*-1</f>
        <v>-22.65104763046876</v>
      </c>
      <c r="P18" s="96">
        <f>('SQUO grid'!P12-'Compiled grid proposal'!Q16)*-1</f>
        <v>-17.751746050781264</v>
      </c>
      <c r="Q18" s="96">
        <f>('SQUO grid'!Q12-'Compiled grid proposal'!R16)*-1</f>
        <v>-27.49870477503908</v>
      </c>
      <c r="R18" s="96">
        <f>('SQUO grid'!R12-'Compiled grid proposal'!S16)*-1</f>
        <v>-23.16450795839846</v>
      </c>
      <c r="S18" s="96">
        <f>('SQUO grid'!S12-'Compiled grid proposal'!T16)*-1</f>
        <v>-31.57351049129494</v>
      </c>
      <c r="T18" s="96">
        <f>('SQUO grid'!T12-'Compiled grid proposal'!U16)*-1</f>
        <v>-26.289184152158228</v>
      </c>
      <c r="U18" s="96">
        <f>('SQUO grid'!U12-'Compiled grid proposal'!V16)*-1</f>
        <v>-33</v>
      </c>
      <c r="V18" s="96">
        <f>('SQUO grid'!V12-'Compiled grid proposal'!W16)*-1</f>
        <v>-26</v>
      </c>
      <c r="W18" s="96">
        <f>('SQUO grid'!W12-'Compiled grid proposal'!X15)*-1</f>
        <v>0</v>
      </c>
      <c r="X18" s="56" t="s">
        <v>13</v>
      </c>
      <c r="Y18" s="56" t="s">
        <v>13</v>
      </c>
      <c r="Z18" s="11"/>
      <c r="AA18" s="12"/>
      <c r="AB18" s="12"/>
      <c r="AC18" s="12"/>
      <c r="AD18" s="12"/>
    </row>
    <row r="19" spans="2:30" ht="18" customHeight="1" thickBot="1">
      <c r="B19" s="7">
        <v>6</v>
      </c>
      <c r="C19" s="96">
        <f>('SQUO grid'!C13-'Compiled grid proposal'!D17)*-1</f>
        <v>0.32499999999999929</v>
      </c>
      <c r="D19" s="96">
        <f>('SQUO grid'!D13-'Compiled grid proposal'!E17)*-1</f>
        <v>6.625</v>
      </c>
      <c r="E19" s="96">
        <f>('SQUO grid'!E13-'Compiled grid proposal'!F17)*-1</f>
        <v>-0.76875000000000249</v>
      </c>
      <c r="F19" s="96">
        <f>('SQUO grid'!F13-'Compiled grid proposal'!G17)*-1</f>
        <v>3.7187499999999964</v>
      </c>
      <c r="G19" s="96">
        <f>('SQUO grid'!G13-'Compiled grid proposal'!H17)*-1</f>
        <v>-4.634062500000006</v>
      </c>
      <c r="H19" s="96">
        <f>('SQUO grid'!H13-'Compiled grid proposal'!I17)*-1</f>
        <v>0.27656249999999361</v>
      </c>
      <c r="I19" s="96">
        <f>('SQUO grid'!I13-'Compiled grid proposal'!J17)*-1</f>
        <v>-7.1791718750000051</v>
      </c>
      <c r="J19" s="96">
        <f>('SQUO grid'!J13-'Compiled grid proposal'!K17)*-1</f>
        <v>-2.6319531250000097</v>
      </c>
      <c r="K19" s="96">
        <f>('SQUO grid'!K13-'Compiled grid proposal'!L17)*-1</f>
        <v>-9.3560476562500092</v>
      </c>
      <c r="L19" s="96">
        <f>('SQUO grid'!L13-'Compiled grid proposal'!M17)*-1</f>
        <v>-4.9267460937500118</v>
      </c>
      <c r="M19" s="96">
        <f>('SQUO grid'!M13-'Compiled grid proposal'!N17)*-1</f>
        <v>-11.109454804687509</v>
      </c>
      <c r="N19" s="96">
        <f>('SQUO grid'!N13-'Compiled grid proposal'!O17)*-1</f>
        <v>-6.515758007812515</v>
      </c>
      <c r="O19" s="96">
        <f>('SQUO grid'!O13-'Compiled grid proposal'!P17)*-1</f>
        <v>-17.375873025390636</v>
      </c>
      <c r="P19" s="96">
        <f>('SQUO grid'!P13-'Compiled grid proposal'!Q17)*-1</f>
        <v>-13.293121708984394</v>
      </c>
      <c r="Q19" s="96">
        <f>('SQUO grid'!Q13-'Compiled grid proposal'!R17)*-1</f>
        <v>-24.082253979199237</v>
      </c>
      <c r="R19" s="96">
        <f>('SQUO grid'!R13-'Compiled grid proposal'!S17)*-1</f>
        <v>-20.137089965332059</v>
      </c>
      <c r="S19" s="96">
        <f>('SQUO grid'!S13-'Compiled grid proposal'!T17)*-1</f>
        <v>-29.144592076079128</v>
      </c>
      <c r="T19" s="96">
        <f>('SQUO grid'!T13-'Compiled grid proposal'!U17)*-1</f>
        <v>-25.907653460131876</v>
      </c>
      <c r="U19" s="96">
        <f>('SQUO grid'!U13-'Compiled grid proposal'!V17)*-1</f>
        <v>-32</v>
      </c>
      <c r="V19" s="96">
        <f>('SQUO grid'!V13-'Compiled grid proposal'!W17)*-1</f>
        <v>-27</v>
      </c>
      <c r="W19" s="96">
        <f>('SQUO grid'!W13-'Compiled grid proposal'!X16)*-1</f>
        <v>0</v>
      </c>
      <c r="X19" s="56" t="s">
        <v>13</v>
      </c>
      <c r="Y19" s="56" t="s">
        <v>13</v>
      </c>
      <c r="Z19" s="11"/>
      <c r="AA19" s="12"/>
      <c r="AB19" s="12"/>
      <c r="AC19" s="12"/>
      <c r="AD19" s="12"/>
    </row>
    <row r="20" spans="2:30" ht="18" customHeight="1" thickBot="1">
      <c r="B20" s="7">
        <v>5</v>
      </c>
      <c r="C20" s="96">
        <f>('SQUO grid'!C14-'Compiled grid proposal'!D18)*-1</f>
        <v>-2.4000000000000004</v>
      </c>
      <c r="D20" s="96">
        <f>('SQUO grid'!D14-'Compiled grid proposal'!E18)*-1</f>
        <v>0</v>
      </c>
      <c r="E20" s="96">
        <f>('SQUO grid'!E14-'Compiled grid proposal'!F18)*-1</f>
        <v>-7.7300000000000013</v>
      </c>
      <c r="F20" s="96">
        <f>('SQUO grid'!F14-'Compiled grid proposal'!G18)*-1</f>
        <v>0.39999999999999858</v>
      </c>
      <c r="G20" s="96">
        <f>('SQUO grid'!G14-'Compiled grid proposal'!H18)*-1</f>
        <v>-7.8160000000000007</v>
      </c>
      <c r="H20" s="96">
        <f>('SQUO grid'!H14-'Compiled grid proposal'!I18)*-1</f>
        <v>0.27999999999999758</v>
      </c>
      <c r="I20" s="96">
        <f>('SQUO grid'!I14-'Compiled grid proposal'!J18)*-1</f>
        <v>-8.7792000000000012</v>
      </c>
      <c r="J20" s="96">
        <f>('SQUO grid'!J14-'Compiled grid proposal'!K18)*-1</f>
        <v>0.7359999999999971</v>
      </c>
      <c r="K20" s="96">
        <f>('SQUO grid'!K14-'Compiled grid proposal'!L18)*-1</f>
        <v>-14.535040000000002</v>
      </c>
      <c r="L20" s="96">
        <f>('SQUO grid'!L14-'Compiled grid proposal'!M18)*-1</f>
        <v>-4.1168000000000049</v>
      </c>
      <c r="M20" s="96">
        <f>('SQUO grid'!M14-'Compiled grid proposal'!N18)*-1</f>
        <v>-24.042048000000001</v>
      </c>
      <c r="N20" s="96">
        <f>('SQUO grid'!N14-'Compiled grid proposal'!O18)*-1</f>
        <v>-13.140160000000009</v>
      </c>
      <c r="O20" s="96">
        <f>('SQUO grid'!O14-'Compiled grid proposal'!P18)*-1</f>
        <v>-30.250457600000004</v>
      </c>
      <c r="P20" s="96">
        <f>('SQUO grid'!P14-'Compiled grid proposal'!Q18)*-1</f>
        <v>-18.168192000000012</v>
      </c>
      <c r="Q20" s="96">
        <f>('SQUO grid'!Q14-'Compiled grid proposal'!R18)*-1</f>
        <v>-38.100549120000004</v>
      </c>
      <c r="R20" s="96">
        <f>('SQUO grid'!R14-'Compiled grid proposal'!S18)*-1</f>
        <v>-25.001830400000017</v>
      </c>
      <c r="S20" s="96">
        <f>('SQUO grid'!S14-'Compiled grid proposal'!T18)*-1</f>
        <v>-46.520658944000004</v>
      </c>
      <c r="T20" s="96">
        <f>('SQUO grid'!T14-'Compiled grid proposal'!U18)*-1</f>
        <v>-30.402196480000022</v>
      </c>
      <c r="U20" s="96">
        <f>('SQUO grid'!U14-'Compiled grid proposal'!V18)*-1</f>
        <v>-54</v>
      </c>
      <c r="V20" s="96">
        <f>('SQUO grid'!V14-'Compiled grid proposal'!W18)*-1</f>
        <v>-36</v>
      </c>
      <c r="W20" s="96">
        <f>('SQUO grid'!W14-'Compiled grid proposal'!X17)*-1</f>
        <v>0</v>
      </c>
      <c r="X20" s="56" t="s">
        <v>15</v>
      </c>
      <c r="Y20" s="56" t="s">
        <v>15</v>
      </c>
      <c r="Z20" s="11"/>
    </row>
    <row r="21" spans="2:30" ht="18" customHeight="1" thickBot="1">
      <c r="B21" s="7">
        <v>4</v>
      </c>
      <c r="C21" s="96">
        <f>('SQUO grid'!C15-'Compiled grid proposal'!D19)*-1</f>
        <v>-2.9999999999999805E-2</v>
      </c>
      <c r="D21" s="96">
        <f>('SQUO grid'!D15-'Compiled grid proposal'!E19)*-1</f>
        <v>0.90000000000000036</v>
      </c>
      <c r="E21" s="96">
        <f>('SQUO grid'!E15-'Compiled grid proposal'!F19)*-1</f>
        <v>-2.4359999999999999</v>
      </c>
      <c r="F21" s="96">
        <f>('SQUO grid'!F15-'Compiled grid proposal'!G19)*-1</f>
        <v>-0.11999999999999922</v>
      </c>
      <c r="G21" s="96">
        <f>('SQUO grid'!G15-'Compiled grid proposal'!H19)*-1</f>
        <v>-7.773200000000001</v>
      </c>
      <c r="H21" s="96">
        <f>('SQUO grid'!H15-'Compiled grid proposal'!I19)*-1</f>
        <v>0.25600000000000023</v>
      </c>
      <c r="I21" s="96">
        <f>('SQUO grid'!I15-'Compiled grid proposal'!J19)*-1</f>
        <v>-7.8678400000000002</v>
      </c>
      <c r="J21" s="96">
        <f>('SQUO grid'!J15-'Compiled grid proposal'!K19)*-1</f>
        <v>0.10719999999999885</v>
      </c>
      <c r="K21" s="96">
        <f>('SQUO grid'!K15-'Compiled grid proposal'!L19)*-1</f>
        <v>-8.8414080000000013</v>
      </c>
      <c r="L21" s="96">
        <f>('SQUO grid'!L15-'Compiled grid proposal'!M19)*-1</f>
        <v>0.52863999999999933</v>
      </c>
      <c r="M21" s="96">
        <f>('SQUO grid'!M15-'Compiled grid proposal'!N19)*-1</f>
        <v>-14.609689600000001</v>
      </c>
      <c r="N21" s="96">
        <f>('SQUO grid'!N15-'Compiled grid proposal'!O19)*-1</f>
        <v>-4.3656320000000015</v>
      </c>
      <c r="O21" s="96">
        <f>('SQUO grid'!O15-'Compiled grid proposal'!P19)*-1</f>
        <v>-24.131627520000002</v>
      </c>
      <c r="P21" s="96">
        <f>('SQUO grid'!P15-'Compiled grid proposal'!Q19)*-1</f>
        <v>-13.438758400000005</v>
      </c>
      <c r="Q21" s="96">
        <f>('SQUO grid'!Q15-'Compiled grid proposal'!R19)*-1</f>
        <v>-32.357953024000004</v>
      </c>
      <c r="R21" s="96">
        <f>('SQUO grid'!R15-'Compiled grid proposal'!S19)*-1</f>
        <v>-21.526510080000008</v>
      </c>
      <c r="S21" s="96">
        <f>('SQUO grid'!S15-'Compiled grid proposal'!T19)*-1</f>
        <v>-40.229543628800002</v>
      </c>
      <c r="T21" s="96">
        <f>('SQUO grid'!T15-'Compiled grid proposal'!U19)*-1</f>
        <v>-27.431812096000009</v>
      </c>
      <c r="U21" s="96">
        <f>('SQUO grid'!U15-'Compiled grid proposal'!V19)*-1</f>
        <v>-48.15</v>
      </c>
      <c r="V21" s="96">
        <f>('SQUO grid'!V15-'Compiled grid proposal'!W19)*-1</f>
        <v>-34.5</v>
      </c>
      <c r="W21" s="96">
        <f>('SQUO grid'!W15-'Compiled grid proposal'!X18)*-1</f>
        <v>0</v>
      </c>
      <c r="X21" s="56" t="s">
        <v>15</v>
      </c>
      <c r="Y21" s="56" t="s">
        <v>15</v>
      </c>
      <c r="Z21" s="11"/>
    </row>
    <row r="22" spans="2:30" ht="18" customHeight="1" thickBot="1">
      <c r="B22" s="7">
        <v>3</v>
      </c>
      <c r="C22" s="96">
        <f>('SQUO grid'!C16-'Compiled grid proposal'!D20)*-1</f>
        <v>1.3400000000000003</v>
      </c>
      <c r="D22" s="96">
        <f>('SQUO grid'!D16-'Compiled grid proposal'!E20)*-1</f>
        <v>4.8000000000000007</v>
      </c>
      <c r="E22" s="96">
        <f>('SQUO grid'!E16-'Compiled grid proposal'!F20)*-1</f>
        <v>-0.19199999999999973</v>
      </c>
      <c r="F22" s="96">
        <f>('SQUO grid'!F16-'Compiled grid proposal'!G20)*-1</f>
        <v>1.3600000000000012</v>
      </c>
      <c r="G22" s="96">
        <f>('SQUO grid'!G16-'Compiled grid proposal'!H20)*-1</f>
        <v>-0.63039999999999985</v>
      </c>
      <c r="H22" s="96">
        <f>('SQUO grid'!H16-'Compiled grid proposal'!I20)*-1</f>
        <v>-0.76799999999999891</v>
      </c>
      <c r="I22" s="96">
        <f>('SQUO grid'!I16-'Compiled grid proposal'!J20)*-1</f>
        <v>-4.95648</v>
      </c>
      <c r="J22" s="96">
        <f>('SQUO grid'!J16-'Compiled grid proposal'!K20)*-1</f>
        <v>1.4784000000000006</v>
      </c>
      <c r="K22" s="96">
        <f>('SQUO grid'!K16-'Compiled grid proposal'!L20)*-1</f>
        <v>-7.1977760000000011</v>
      </c>
      <c r="L22" s="96">
        <f>('SQUO grid'!L16-'Compiled grid proposal'!M20)*-1</f>
        <v>0.17408000000000001</v>
      </c>
      <c r="M22" s="96">
        <f>('SQUO grid'!M16-'Compiled grid proposal'!N20)*-1</f>
        <v>-11.177331200000001</v>
      </c>
      <c r="N22" s="96">
        <f>('SQUO grid'!N16-'Compiled grid proposal'!O20)*-1</f>
        <v>-2.5911040000000014</v>
      </c>
      <c r="O22" s="96">
        <f>('SQUO grid'!O16-'Compiled grid proposal'!P20)*-1</f>
        <v>-15.01279744</v>
      </c>
      <c r="P22" s="96">
        <f>('SQUO grid'!P16-'Compiled grid proposal'!Q20)*-1</f>
        <v>-5.709324800000001</v>
      </c>
      <c r="Q22" s="96">
        <f>('SQUO grid'!Q16-'Compiled grid proposal'!R20)*-1</f>
        <v>-24.615356928000001</v>
      </c>
      <c r="R22" s="96">
        <f>('SQUO grid'!R16-'Compiled grid proposal'!S20)*-1</f>
        <v>-15.051189760000003</v>
      </c>
      <c r="S22" s="96">
        <f>('SQUO grid'!S16-'Compiled grid proposal'!T20)*-1</f>
        <v>-32.938428313599999</v>
      </c>
      <c r="T22" s="96">
        <f>('SQUO grid'!T16-'Compiled grid proposal'!U20)*-1</f>
        <v>-23.461427712000003</v>
      </c>
      <c r="U22" s="96">
        <f>('SQUO grid'!U16-'Compiled grid proposal'!V20)*-1</f>
        <v>-39.299999999999997</v>
      </c>
      <c r="V22" s="96">
        <f>('SQUO grid'!V16-'Compiled grid proposal'!W20)*-1</f>
        <v>-29</v>
      </c>
      <c r="W22" s="96">
        <f>('SQUO grid'!W16-'Compiled grid proposal'!X19)*-1</f>
        <v>0</v>
      </c>
      <c r="X22" s="56" t="s">
        <v>15</v>
      </c>
      <c r="Y22" s="56" t="s">
        <v>15</v>
      </c>
      <c r="Z22" s="11"/>
    </row>
    <row r="23" spans="2:30" ht="18" customHeight="1" thickBot="1">
      <c r="B23" s="7">
        <v>2</v>
      </c>
      <c r="C23" s="96">
        <f>('SQUO grid'!C17-'Compiled grid proposal'!D21)*-1</f>
        <v>0.89999999999999991</v>
      </c>
      <c r="D23" s="96">
        <f>('SQUO grid'!D17-'Compiled grid proposal'!E21)*-1</f>
        <v>0</v>
      </c>
      <c r="E23" s="96">
        <f>('SQUO grid'!E17-'Compiled grid proposal'!F21)*-1</f>
        <v>-0.20000000000000018</v>
      </c>
      <c r="F23" s="96">
        <f>('SQUO grid'!F17-'Compiled grid proposal'!G21)*-1</f>
        <v>0</v>
      </c>
      <c r="G23" s="96">
        <f>('SQUO grid'!G17-'Compiled grid proposal'!H21)*-1</f>
        <v>-0.8400000000000003</v>
      </c>
      <c r="H23" s="96">
        <f>('SQUO grid'!H17-'Compiled grid proposal'!I21)*-1</f>
        <v>-1.8000000000000007</v>
      </c>
      <c r="I23" s="96">
        <f>('SQUO grid'!I17-'Compiled grid proposal'!J21)*-1</f>
        <v>-1.4080000000000004</v>
      </c>
      <c r="J23" s="96">
        <f>('SQUO grid'!J17-'Compiled grid proposal'!K21)*-1</f>
        <v>-3.3600000000000012</v>
      </c>
      <c r="K23" s="96">
        <f>('SQUO grid'!K17-'Compiled grid proposal'!L21)*-1</f>
        <v>-8.9396000000000022</v>
      </c>
      <c r="L23" s="96">
        <f>('SQUO grid'!L17-'Compiled grid proposal'!M21)*-1</f>
        <v>-3.6320000000000014</v>
      </c>
      <c r="M23" s="96">
        <f>('SQUO grid'!M17-'Compiled grid proposal'!N21)*-1</f>
        <v>-10.267520000000001</v>
      </c>
      <c r="N23" s="96">
        <f>('SQUO grid'!N17-'Compiled grid proposal'!O21)*-1</f>
        <v>-5.5584000000000024</v>
      </c>
      <c r="O23" s="96">
        <f>('SQUO grid'!O17-'Compiled grid proposal'!P21)*-1</f>
        <v>-12.521024000000001</v>
      </c>
      <c r="P23" s="96">
        <f>('SQUO grid'!P17-'Compiled grid proposal'!Q21)*-1</f>
        <v>-7.0700800000000044</v>
      </c>
      <c r="Q23" s="96">
        <f>('SQUO grid'!Q17-'Compiled grid proposal'!R21)*-1</f>
        <v>-16.625228800000002</v>
      </c>
      <c r="R23" s="96">
        <f>('SQUO grid'!R17-'Compiled grid proposal'!S21)*-1</f>
        <v>-11.084096000000006</v>
      </c>
      <c r="S23" s="96">
        <f>('SQUO grid'!S17-'Compiled grid proposal'!T21)*-1</f>
        <v>-26.550274560000002</v>
      </c>
      <c r="T23" s="96">
        <f>('SQUO grid'!T17-'Compiled grid proposal'!U21)*-1</f>
        <v>-21.500915200000009</v>
      </c>
      <c r="U23" s="96">
        <f>('SQUO grid'!U17-'Compiled grid proposal'!V21)*-1</f>
        <v>-34.450000000000003</v>
      </c>
      <c r="V23" s="96">
        <f>('SQUO grid'!V17-'Compiled grid proposal'!W21)*-1</f>
        <v>-28.5</v>
      </c>
      <c r="W23" s="96">
        <f>('SQUO grid'!W17-'Compiled grid proposal'!X20)*-1</f>
        <v>0</v>
      </c>
      <c r="X23" s="56" t="s">
        <v>15</v>
      </c>
      <c r="Y23" s="56" t="s">
        <v>15</v>
      </c>
      <c r="Z23" s="11"/>
    </row>
    <row r="24" spans="2:30" ht="18" customHeight="1" thickBot="1">
      <c r="B24" s="7">
        <v>1</v>
      </c>
      <c r="C24" s="96">
        <f>('SQUO grid'!C18-'Compiled grid proposal'!D22)*-1</f>
        <v>0.6</v>
      </c>
      <c r="D24" s="96">
        <f>('SQUO grid'!D18-'Compiled grid proposal'!E22)*-1</f>
        <v>0</v>
      </c>
      <c r="E24" s="96">
        <f>('SQUO grid'!E18-'Compiled grid proposal'!F22)*-1</f>
        <v>0.89999999999999991</v>
      </c>
      <c r="F24" s="96">
        <f>('SQUO grid'!F18-'Compiled grid proposal'!G22)*-1</f>
        <v>0</v>
      </c>
      <c r="G24" s="96">
        <f>('SQUO grid'!G18-'Compiled grid proposal'!H22)*-1</f>
        <v>-0.5</v>
      </c>
      <c r="H24" s="96">
        <f>('SQUO grid'!H18-'Compiled grid proposal'!I22)*-1</f>
        <v>0</v>
      </c>
      <c r="I24" s="96">
        <f>('SQUO grid'!I18-'Compiled grid proposal'!J22)*-1</f>
        <v>-0.20000000000000018</v>
      </c>
      <c r="J24" s="96">
        <f>('SQUO grid'!J18-'Compiled grid proposal'!K22)*-1</f>
        <v>0</v>
      </c>
      <c r="K24" s="96">
        <f>('SQUO grid'!K18-'Compiled grid proposal'!L22)*-1</f>
        <v>-0.8400000000000003</v>
      </c>
      <c r="L24" s="96">
        <f>('SQUO grid'!L18-'Compiled grid proposal'!M22)*-1</f>
        <v>-0.80000000000000071</v>
      </c>
      <c r="M24" s="96">
        <f>('SQUO grid'!M18-'Compiled grid proposal'!N22)*-1</f>
        <v>-1.4080000000000004</v>
      </c>
      <c r="N24" s="96">
        <f>('SQUO grid'!N18-'Compiled grid proposal'!O22)*-1</f>
        <v>-3.3600000000000012</v>
      </c>
      <c r="O24" s="96">
        <f>('SQUO grid'!O18-'Compiled grid proposal'!P22)*-1</f>
        <v>-8.9396000000000022</v>
      </c>
      <c r="P24" s="96">
        <f>('SQUO grid'!P18-'Compiled grid proposal'!Q22)*-1</f>
        <v>-3.6320000000000014</v>
      </c>
      <c r="Q24" s="96">
        <f>('SQUO grid'!Q18-'Compiled grid proposal'!R22)*-1</f>
        <v>-10.267520000000001</v>
      </c>
      <c r="R24" s="96">
        <f>('SQUO grid'!R18-'Compiled grid proposal'!S22)*-1</f>
        <v>-5.5584000000000024</v>
      </c>
      <c r="S24" s="96">
        <f>('SQUO grid'!S18-'Compiled grid proposal'!T22)*-1</f>
        <v>-12.521024000000001</v>
      </c>
      <c r="T24" s="96">
        <f>('SQUO grid'!T18-'Compiled grid proposal'!U22)*-1</f>
        <v>-7.0700800000000044</v>
      </c>
      <c r="U24" s="96">
        <f>('SQUO grid'!U18-'Compiled grid proposal'!V22)*-1</f>
        <v>-16.600000000000001</v>
      </c>
      <c r="V24" s="96">
        <f>('SQUO grid'!V18-'Compiled grid proposal'!W22)*-1</f>
        <v>-11</v>
      </c>
      <c r="W24" s="96">
        <f>('SQUO grid'!W18-'Compiled grid proposal'!X21)*-1</f>
        <v>0</v>
      </c>
      <c r="X24" s="56" t="s">
        <v>15</v>
      </c>
      <c r="Y24" s="56" t="s">
        <v>15</v>
      </c>
      <c r="Z24" s="11"/>
    </row>
    <row r="25" spans="2:30" ht="18" customHeight="1" thickBot="1">
      <c r="B25" s="13" t="s">
        <v>16</v>
      </c>
      <c r="C25" s="136" t="s">
        <v>17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4"/>
      <c r="X25" s="57"/>
      <c r="Y25" s="58"/>
      <c r="Z25" s="14"/>
    </row>
  </sheetData>
  <mergeCells count="16">
    <mergeCell ref="AA5:AC5"/>
    <mergeCell ref="AB6:AC6"/>
    <mergeCell ref="AB7:AC7"/>
    <mergeCell ref="C25:V25"/>
    <mergeCell ref="B1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C4:V4"/>
  </mergeCells>
  <conditionalFormatting sqref="C5:V15 C16:W24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AA7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1B5A-E9B7-4922-B134-9B99675AE8CC}">
  <dimension ref="A1:CO244"/>
  <sheetViews>
    <sheetView zoomScaleNormal="100" workbookViewId="0">
      <selection activeCell="C1" sqref="C1:D1"/>
    </sheetView>
    <sheetView tabSelected="1" workbookViewId="1">
      <selection activeCell="C3" sqref="C3"/>
    </sheetView>
  </sheetViews>
  <sheetFormatPr defaultColWidth="9.1796875" defaultRowHeight="14"/>
  <cols>
    <col min="1" max="1" width="39.81640625" style="30" customWidth="1"/>
    <col min="2" max="2" width="4.453125" style="30" customWidth="1"/>
    <col min="3" max="4" width="5.1796875" style="30" customWidth="1"/>
    <col min="5" max="5" width="9.54296875" style="30" hidden="1" customWidth="1"/>
    <col min="6" max="6" width="4.54296875" style="30" customWidth="1"/>
    <col min="7" max="7" width="4.81640625" style="30" customWidth="1"/>
    <col min="8" max="8" width="7.81640625" style="30" hidden="1" customWidth="1"/>
    <col min="9" max="9" width="7" style="30" customWidth="1"/>
    <col min="10" max="10" width="3.453125" style="30" customWidth="1"/>
    <col min="11" max="11" width="7.1796875" style="30" hidden="1" customWidth="1"/>
    <col min="12" max="30" width="6.81640625" style="30" hidden="1" customWidth="1"/>
    <col min="31" max="31" width="9.1796875" style="30" hidden="1" customWidth="1"/>
    <col min="32" max="32" width="7.1796875" style="30" hidden="1" customWidth="1"/>
    <col min="33" max="51" width="6.81640625" style="30" hidden="1" customWidth="1"/>
    <col min="52" max="52" width="2.54296875" style="30" hidden="1" customWidth="1"/>
    <col min="53" max="72" width="6" style="30" customWidth="1"/>
    <col min="73" max="73" width="4.54296875" style="30" customWidth="1"/>
    <col min="74" max="93" width="6" style="30" customWidth="1"/>
    <col min="94" max="16384" width="9.1796875" style="30"/>
  </cols>
  <sheetData>
    <row r="1" spans="1:93" ht="65.25" customHeight="1" thickBot="1">
      <c r="A1" s="26" t="s">
        <v>20</v>
      </c>
      <c r="B1" s="27" t="s">
        <v>4</v>
      </c>
      <c r="C1" s="28" t="s">
        <v>326</v>
      </c>
      <c r="D1" s="28" t="s">
        <v>327</v>
      </c>
      <c r="E1" s="28" t="s">
        <v>267</v>
      </c>
      <c r="F1" s="29" t="s">
        <v>323</v>
      </c>
      <c r="G1" s="29" t="s">
        <v>324</v>
      </c>
      <c r="H1" s="29" t="s">
        <v>21</v>
      </c>
      <c r="I1" s="29" t="s">
        <v>312</v>
      </c>
      <c r="K1" s="144" t="s">
        <v>319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F1" s="144" t="s">
        <v>320</v>
      </c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BA1" s="144" t="s">
        <v>321</v>
      </c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V1" s="144" t="s">
        <v>322</v>
      </c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</row>
    <row r="2" spans="1:93" ht="22.5" customHeight="1">
      <c r="A2" s="104"/>
      <c r="B2" s="105"/>
      <c r="C2" s="106"/>
      <c r="D2" s="106"/>
      <c r="E2" s="106"/>
      <c r="F2" s="107"/>
      <c r="G2" s="107"/>
      <c r="H2" s="107"/>
      <c r="I2" s="107"/>
      <c r="K2" s="30" t="s">
        <v>292</v>
      </c>
      <c r="L2" s="30" t="s">
        <v>293</v>
      </c>
      <c r="M2" s="30" t="s">
        <v>294</v>
      </c>
      <c r="N2" s="30" t="s">
        <v>295</v>
      </c>
      <c r="O2" s="30" t="s">
        <v>296</v>
      </c>
      <c r="P2" s="30" t="s">
        <v>297</v>
      </c>
      <c r="Q2" s="30" t="s">
        <v>298</v>
      </c>
      <c r="R2" s="30" t="s">
        <v>299</v>
      </c>
      <c r="S2" s="30" t="s">
        <v>300</v>
      </c>
      <c r="T2" s="30" t="s">
        <v>301</v>
      </c>
      <c r="U2" s="30" t="s">
        <v>302</v>
      </c>
      <c r="V2" s="30" t="s">
        <v>303</v>
      </c>
      <c r="W2" s="30" t="s">
        <v>304</v>
      </c>
      <c r="X2" s="30" t="s">
        <v>305</v>
      </c>
      <c r="Y2" s="30" t="s">
        <v>306</v>
      </c>
      <c r="Z2" s="30" t="s">
        <v>307</v>
      </c>
      <c r="AA2" s="30" t="s">
        <v>308</v>
      </c>
      <c r="AB2" s="30" t="s">
        <v>309</v>
      </c>
      <c r="AC2" s="30" t="s">
        <v>310</v>
      </c>
      <c r="AD2" s="30" t="s">
        <v>311</v>
      </c>
      <c r="AF2" s="30" t="s">
        <v>292</v>
      </c>
      <c r="AG2" s="30" t="s">
        <v>293</v>
      </c>
      <c r="AH2" s="30" t="s">
        <v>294</v>
      </c>
      <c r="AI2" s="30" t="s">
        <v>295</v>
      </c>
      <c r="AJ2" s="30" t="s">
        <v>296</v>
      </c>
      <c r="AK2" s="30" t="s">
        <v>297</v>
      </c>
      <c r="AL2" s="30" t="s">
        <v>298</v>
      </c>
      <c r="AM2" s="30" t="s">
        <v>299</v>
      </c>
      <c r="AN2" s="30" t="s">
        <v>300</v>
      </c>
      <c r="AO2" s="30" t="s">
        <v>301</v>
      </c>
      <c r="AP2" s="30" t="s">
        <v>302</v>
      </c>
      <c r="AQ2" s="30" t="s">
        <v>303</v>
      </c>
      <c r="AR2" s="30" t="s">
        <v>304</v>
      </c>
      <c r="AS2" s="30" t="s">
        <v>305</v>
      </c>
      <c r="AT2" s="30" t="s">
        <v>306</v>
      </c>
      <c r="AU2" s="30" t="s">
        <v>307</v>
      </c>
      <c r="AV2" s="30" t="s">
        <v>308</v>
      </c>
      <c r="AW2" s="30" t="s">
        <v>309</v>
      </c>
      <c r="AX2" s="30" t="s">
        <v>310</v>
      </c>
      <c r="AY2" s="30" t="s">
        <v>311</v>
      </c>
      <c r="BA2" s="30" t="s">
        <v>292</v>
      </c>
      <c r="BB2" s="30" t="s">
        <v>293</v>
      </c>
      <c r="BC2" s="30" t="s">
        <v>294</v>
      </c>
      <c r="BD2" s="30" t="s">
        <v>295</v>
      </c>
      <c r="BE2" s="30" t="s">
        <v>296</v>
      </c>
      <c r="BF2" s="30" t="s">
        <v>297</v>
      </c>
      <c r="BG2" s="30" t="s">
        <v>298</v>
      </c>
      <c r="BH2" s="30" t="s">
        <v>299</v>
      </c>
      <c r="BI2" s="30" t="s">
        <v>300</v>
      </c>
      <c r="BJ2" s="30" t="s">
        <v>301</v>
      </c>
      <c r="BK2" s="30" t="s">
        <v>302</v>
      </c>
      <c r="BL2" s="30" t="s">
        <v>303</v>
      </c>
      <c r="BM2" s="30" t="s">
        <v>304</v>
      </c>
      <c r="BN2" s="30" t="s">
        <v>305</v>
      </c>
      <c r="BO2" s="30" t="s">
        <v>306</v>
      </c>
      <c r="BP2" s="30" t="s">
        <v>307</v>
      </c>
      <c r="BQ2" s="30" t="s">
        <v>308</v>
      </c>
      <c r="BR2" s="30" t="s">
        <v>309</v>
      </c>
      <c r="BS2" s="30" t="s">
        <v>310</v>
      </c>
      <c r="BT2" s="30" t="s">
        <v>311</v>
      </c>
      <c r="BV2" s="30" t="s">
        <v>292</v>
      </c>
      <c r="BW2" s="30" t="s">
        <v>293</v>
      </c>
      <c r="BX2" s="30" t="s">
        <v>294</v>
      </c>
      <c r="BY2" s="30" t="s">
        <v>295</v>
      </c>
      <c r="BZ2" s="30" t="s">
        <v>296</v>
      </c>
      <c r="CA2" s="30" t="s">
        <v>297</v>
      </c>
      <c r="CB2" s="30" t="s">
        <v>298</v>
      </c>
      <c r="CC2" s="30" t="s">
        <v>299</v>
      </c>
      <c r="CD2" s="30" t="s">
        <v>300</v>
      </c>
      <c r="CE2" s="30" t="s">
        <v>301</v>
      </c>
      <c r="CF2" s="30" t="s">
        <v>302</v>
      </c>
      <c r="CG2" s="30" t="s">
        <v>303</v>
      </c>
      <c r="CH2" s="30" t="s">
        <v>304</v>
      </c>
      <c r="CI2" s="30" t="s">
        <v>305</v>
      </c>
      <c r="CJ2" s="30" t="s">
        <v>306</v>
      </c>
      <c r="CK2" s="30" t="s">
        <v>307</v>
      </c>
      <c r="CL2" s="30" t="s">
        <v>308</v>
      </c>
      <c r="CM2" s="30" t="s">
        <v>309</v>
      </c>
      <c r="CN2" s="30" t="s">
        <v>310</v>
      </c>
      <c r="CO2" s="30" t="s">
        <v>311</v>
      </c>
    </row>
    <row r="3" spans="1:93">
      <c r="A3" s="41" t="s">
        <v>22</v>
      </c>
      <c r="B3" s="44" t="s">
        <v>9</v>
      </c>
      <c r="C3" s="100">
        <v>16</v>
      </c>
      <c r="D3" s="44">
        <v>18</v>
      </c>
      <c r="E3" s="44">
        <v>18</v>
      </c>
      <c r="F3" s="44" t="s">
        <v>18</v>
      </c>
      <c r="G3" s="44" t="s">
        <v>18</v>
      </c>
      <c r="H3" s="44"/>
      <c r="I3" s="44" t="s">
        <v>18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</row>
    <row r="4" spans="1:93">
      <c r="A4" s="41" t="s">
        <v>23</v>
      </c>
      <c r="B4" s="44" t="s">
        <v>9</v>
      </c>
      <c r="C4" s="100">
        <v>15</v>
      </c>
      <c r="D4" s="44">
        <v>17</v>
      </c>
      <c r="E4" s="44">
        <v>17</v>
      </c>
      <c r="F4" s="44" t="s">
        <v>18</v>
      </c>
      <c r="G4" s="44" t="s">
        <v>18</v>
      </c>
      <c r="H4" s="44"/>
      <c r="I4" s="44"/>
      <c r="K4" s="103">
        <f>_xlfn.XLOOKUP($C4,'SQUO grid'!$B$4:$B$18,'SQUO grid'!C$4:C$18,"error",0,1)</f>
        <v>240</v>
      </c>
      <c r="L4" s="103">
        <f>_xlfn.XLOOKUP($C4,'SQUO grid'!$B$4:$B$18,'SQUO grid'!D$4:D$18,"error",0,1)</f>
        <v>320</v>
      </c>
      <c r="M4" s="103">
        <f>_xlfn.XLOOKUP($C4,'SQUO grid'!$B$4:$B$18,'SQUO grid'!E$4:E$18,"error",0,1)</f>
        <v>250</v>
      </c>
      <c r="N4" s="103">
        <f>_xlfn.XLOOKUP($C4,'SQUO grid'!$B$4:$B$18,'SQUO grid'!F$4:F$18,"error",0,1)</f>
        <v>333</v>
      </c>
      <c r="O4" s="103">
        <f>_xlfn.XLOOKUP($C4,'SQUO grid'!$B$4:$B$18,'SQUO grid'!G$4:G$18,"error",0,1)</f>
        <v>261</v>
      </c>
      <c r="P4" s="103">
        <f>_xlfn.XLOOKUP($C4,'SQUO grid'!$B$4:$B$18,'SQUO grid'!H$4:H$18,"error",0,1)</f>
        <v>347</v>
      </c>
      <c r="Q4" s="103">
        <f>_xlfn.XLOOKUP($C4,'SQUO grid'!$B$4:$B$18,'SQUO grid'!I$4:I$18,"error",0,1)</f>
        <v>271</v>
      </c>
      <c r="R4" s="103">
        <f>_xlfn.XLOOKUP($C4,'SQUO grid'!$B$4:$B$18,'SQUO grid'!J$4:J$18,"error",0,1)</f>
        <v>361</v>
      </c>
      <c r="S4" s="103">
        <f>_xlfn.XLOOKUP($C4,'SQUO grid'!$B$4:$B$18,'SQUO grid'!K$4:K$18,"error",0,1)</f>
        <v>281</v>
      </c>
      <c r="T4" s="103">
        <f>_xlfn.XLOOKUP($C4,'SQUO grid'!$B$4:$B$18,'SQUO grid'!L$4:L$18,"error",0,1)</f>
        <v>374</v>
      </c>
      <c r="U4" s="103">
        <f>_xlfn.XLOOKUP($C4,'SQUO grid'!$B$4:$B$18,'SQUO grid'!M$4:M$18,"error",0,1)</f>
        <v>291</v>
      </c>
      <c r="V4" s="103">
        <f>_xlfn.XLOOKUP($C4,'SQUO grid'!$B$4:$B$18,'SQUO grid'!N$4:N$18,"error",0,1)</f>
        <v>388</v>
      </c>
      <c r="W4" s="103">
        <f>_xlfn.XLOOKUP($C4,'SQUO grid'!$B$4:$B$18,'SQUO grid'!O$4:O$18,"error",0,1)</f>
        <v>312</v>
      </c>
      <c r="X4" s="103">
        <f>_xlfn.XLOOKUP($C4,'SQUO grid'!$B$4:$B$18,'SQUO grid'!P$4:P$18,"error",0,1)</f>
        <v>416</v>
      </c>
      <c r="Y4" s="103">
        <f>_xlfn.XLOOKUP($C4,'SQUO grid'!$B$4:$B$18,'SQUO grid'!Q$4:Q$18,"error",0,1)</f>
        <v>338</v>
      </c>
      <c r="Z4" s="103">
        <f>_xlfn.XLOOKUP($C4,'SQUO grid'!$B$4:$B$18,'SQUO grid'!R$4:R$18,"error",0,1)</f>
        <v>450</v>
      </c>
      <c r="AA4" s="103">
        <f>_xlfn.XLOOKUP($C4,'SQUO grid'!$B$4:$B$18,'SQUO grid'!S$4:S$18,"error",0,1)</f>
        <v>370</v>
      </c>
      <c r="AB4" s="103">
        <f>_xlfn.XLOOKUP($C4,'SQUO grid'!$B$4:$B$18,'SQUO grid'!T$4:T$18,"error",0,1)</f>
        <v>493</v>
      </c>
      <c r="AC4" s="103">
        <f>_xlfn.XLOOKUP($C4,'SQUO grid'!$B$4:$B$18,'SQUO grid'!U$4:U$18,"error",0,1)</f>
        <v>411</v>
      </c>
      <c r="AD4" s="103">
        <f>_xlfn.XLOOKUP($C4,'SQUO grid'!$B$4:$B$18,'SQUO grid'!V$4:V$18,"error",0,1)</f>
        <v>548</v>
      </c>
      <c r="AF4" s="103">
        <f>_xlfn.XLOOKUP($D4,'Compiled grid proposal'!$C$5:$C$22,'Compiled grid proposal'!D$5:D$22,"error",0,1)</f>
        <v>240</v>
      </c>
      <c r="AG4" s="103">
        <f>_xlfn.XLOOKUP($D4,'Compiled grid proposal'!$C$5:$C$22,'Compiled grid proposal'!E$5:E$22,"error",0,1)</f>
        <v>320</v>
      </c>
      <c r="AH4" s="103">
        <f>_xlfn.XLOOKUP($D4,'Compiled grid proposal'!$C$5:$C$22,'Compiled grid proposal'!F$5:F$22,"error",0,1)</f>
        <v>252</v>
      </c>
      <c r="AI4" s="103">
        <f>_xlfn.XLOOKUP($D4,'Compiled grid proposal'!$C$5:$C$22,'Compiled grid proposal'!G$5:G$22,"error",0,1)</f>
        <v>336</v>
      </c>
      <c r="AJ4" s="103">
        <f>_xlfn.XLOOKUP($D4,'Compiled grid proposal'!$C$5:$C$22,'Compiled grid proposal'!H$5:H$22,"error",0,1)</f>
        <v>264.60000000000002</v>
      </c>
      <c r="AK4" s="103">
        <f>_xlfn.XLOOKUP($D4,'Compiled grid proposal'!$C$5:$C$22,'Compiled grid proposal'!I$5:I$22,"error",0,1)</f>
        <v>352.8</v>
      </c>
      <c r="AL4" s="103">
        <f>_xlfn.XLOOKUP($D4,'Compiled grid proposal'!$C$5:$C$22,'Compiled grid proposal'!J$5:J$22,"error",0,1)</f>
        <v>277.83000000000004</v>
      </c>
      <c r="AM4" s="103">
        <f>_xlfn.XLOOKUP($D4,'Compiled grid proposal'!$C$5:$C$22,'Compiled grid proposal'!K$5:K$22,"error",0,1)</f>
        <v>370.44000000000005</v>
      </c>
      <c r="AN4" s="103">
        <f>_xlfn.XLOOKUP($D4,'Compiled grid proposal'!$C$5:$C$22,'Compiled grid proposal'!L$5:L$22,"error",0,1)</f>
        <v>291.72150000000005</v>
      </c>
      <c r="AO4" s="103">
        <f>_xlfn.XLOOKUP($D4,'Compiled grid proposal'!$C$5:$C$22,'Compiled grid proposal'!M$5:M$22,"error",0,1)</f>
        <v>388.96200000000005</v>
      </c>
      <c r="AP4" s="103">
        <f>_xlfn.XLOOKUP($D4,'Compiled grid proposal'!$C$5:$C$22,'Compiled grid proposal'!N$5:N$22,"error",0,1)</f>
        <v>306.30757500000004</v>
      </c>
      <c r="AQ4" s="103">
        <f>_xlfn.XLOOKUP($D4,'Compiled grid proposal'!$C$5:$C$22,'Compiled grid proposal'!O$5:O$22,"error",0,1)</f>
        <v>408.41010000000006</v>
      </c>
      <c r="AR4" s="103">
        <f>_xlfn.XLOOKUP($D4,'Compiled grid proposal'!$C$5:$C$22,'Compiled grid proposal'!P$5:P$22,"error",0,1)</f>
        <v>321.62295375000008</v>
      </c>
      <c r="AS4" s="103">
        <f>_xlfn.XLOOKUP($D4,'Compiled grid proposal'!$C$5:$C$22,'Compiled grid proposal'!Q$5:Q$22,"error",0,1)</f>
        <v>428.83060500000011</v>
      </c>
      <c r="AT4" s="103">
        <f>_xlfn.XLOOKUP($D4,'Compiled grid proposal'!$C$5:$C$22,'Compiled grid proposal'!R$5:R$22,"error",0,1)</f>
        <v>337.70410143750007</v>
      </c>
      <c r="AU4" s="103">
        <f>_xlfn.XLOOKUP($D4,'Compiled grid proposal'!$C$5:$C$22,'Compiled grid proposal'!S$5:S$22,"error",0,1)</f>
        <v>450.27213525000013</v>
      </c>
      <c r="AV4" s="103">
        <f>_xlfn.XLOOKUP($D4,'Compiled grid proposal'!$C$5:$C$22,'Compiled grid proposal'!T$5:T$22,"error",0,1)</f>
        <v>354.58930650937515</v>
      </c>
      <c r="AW4" s="103">
        <f>_xlfn.XLOOKUP($D4,'Compiled grid proposal'!$C$5:$C$22,'Compiled grid proposal'!U$5:U$22,"error",0,1)</f>
        <v>472.78574201250018</v>
      </c>
      <c r="AX4" s="103">
        <f>_xlfn.XLOOKUP($D4,'Compiled grid proposal'!$C$5:$C$22,'Compiled grid proposal'!V$5:V$22,"error",0,1)</f>
        <v>372.31877183484391</v>
      </c>
      <c r="AY4" s="103">
        <f>_xlfn.XLOOKUP($D4,'Compiled grid proposal'!$C$5:$C$22,'Compiled grid proposal'!W$5:W$22,"error",0,1)</f>
        <v>496.42502911312522</v>
      </c>
      <c r="BA4" s="115">
        <f t="shared" ref="BA4:BA67" si="0">AF4-K4</f>
        <v>0</v>
      </c>
      <c r="BB4" s="115">
        <f t="shared" ref="BB4:BB67" si="1">AG4-L4</f>
        <v>0</v>
      </c>
      <c r="BC4" s="115">
        <f t="shared" ref="BC4:BC67" si="2">AH4-M4</f>
        <v>2</v>
      </c>
      <c r="BD4" s="115">
        <f t="shared" ref="BD4:BD67" si="3">AI4-N4</f>
        <v>3</v>
      </c>
      <c r="BE4" s="115">
        <f t="shared" ref="BE4:BE67" si="4">AJ4-O4</f>
        <v>3.6000000000000227</v>
      </c>
      <c r="BF4" s="115">
        <f t="shared" ref="BF4:BF67" si="5">AK4-P4</f>
        <v>5.8000000000000114</v>
      </c>
      <c r="BG4" s="115">
        <f t="shared" ref="BG4:BG67" si="6">AL4-Q4</f>
        <v>6.8300000000000409</v>
      </c>
      <c r="BH4" s="115">
        <f t="shared" ref="BH4:BH67" si="7">AM4-R4</f>
        <v>9.4400000000000546</v>
      </c>
      <c r="BI4" s="115">
        <f t="shared" ref="BI4:BI67" si="8">AN4-S4</f>
        <v>10.721500000000049</v>
      </c>
      <c r="BJ4" s="115">
        <f t="shared" ref="BJ4:BJ67" si="9">AO4-T4</f>
        <v>14.962000000000046</v>
      </c>
      <c r="BK4" s="115">
        <f t="shared" ref="BK4:BK67" si="10">AP4-U4</f>
        <v>15.307575000000043</v>
      </c>
      <c r="BL4" s="115">
        <f t="shared" ref="BL4:BL67" si="11">AQ4-V4</f>
        <v>20.410100000000057</v>
      </c>
      <c r="BM4" s="115">
        <f t="shared" ref="BM4:BM67" si="12">AR4-W4</f>
        <v>9.6229537500000788</v>
      </c>
      <c r="BN4" s="115">
        <f t="shared" ref="BN4:BN67" si="13">AS4-X4</f>
        <v>12.830605000000105</v>
      </c>
      <c r="BO4" s="115">
        <f t="shared" ref="BO4:BO67" si="14">AT4-Y4</f>
        <v>-0.29589856249992863</v>
      </c>
      <c r="BP4" s="115">
        <f t="shared" ref="BP4:BP67" si="15">AU4-Z4</f>
        <v>0.27213525000013306</v>
      </c>
      <c r="BQ4" s="115">
        <f t="shared" ref="BQ4:BQ67" si="16">AV4-AA4</f>
        <v>-15.410693490624851</v>
      </c>
      <c r="BR4" s="115">
        <f t="shared" ref="BR4:BR67" si="17">AW4-AB4</f>
        <v>-20.214257987499821</v>
      </c>
      <c r="BS4" s="115">
        <f t="shared" ref="BS4:BS67" si="18">AX4-AC4</f>
        <v>-38.681228165156085</v>
      </c>
      <c r="BT4" s="115">
        <f t="shared" ref="BT4:BT67" si="19">AY4-AD4</f>
        <v>-51.57497088687478</v>
      </c>
      <c r="BV4" s="116">
        <f t="shared" ref="BV4:BV67" si="20">(AF4-K4)/K4</f>
        <v>0</v>
      </c>
      <c r="BW4" s="116">
        <f t="shared" ref="BW4:BW67" si="21">(AG4-L4)/L4</f>
        <v>0</v>
      </c>
      <c r="BX4" s="116">
        <f t="shared" ref="BX4:BX67" si="22">(AH4-M4)/M4</f>
        <v>8.0000000000000002E-3</v>
      </c>
      <c r="BY4" s="116">
        <f t="shared" ref="BY4:BY67" si="23">(AI4-N4)/N4</f>
        <v>9.0090090090090089E-3</v>
      </c>
      <c r="BZ4" s="116">
        <f t="shared" ref="BZ4:BZ67" si="24">(AJ4-O4)/O4</f>
        <v>1.3793103448275949E-2</v>
      </c>
      <c r="CA4" s="116">
        <f t="shared" ref="CA4:CA67" si="25">(AK4-P4)/P4</f>
        <v>1.6714697406340091E-2</v>
      </c>
      <c r="CB4" s="116">
        <f t="shared" ref="CB4:CB67" si="26">(AL4-Q4)/Q4</f>
        <v>2.5202952029520446E-2</v>
      </c>
      <c r="CC4" s="116">
        <f t="shared" ref="CC4:CC67" si="27">(AM4-R4)/R4</f>
        <v>2.6149584487534776E-2</v>
      </c>
      <c r="CD4" s="116">
        <f t="shared" ref="CD4:CD67" si="28">(AN4-S4)/S4</f>
        <v>3.8154804270462805E-2</v>
      </c>
      <c r="CE4" s="116">
        <f t="shared" ref="CE4:CE67" si="29">(AO4-T4)/T4</f>
        <v>4.0005347593583013E-2</v>
      </c>
      <c r="CF4" s="116">
        <f t="shared" ref="CF4:CF67" si="30">(AP4-U4)/U4</f>
        <v>5.260335051546406E-2</v>
      </c>
      <c r="CG4" s="116">
        <f t="shared" ref="CG4:CG67" si="31">(AQ4-V4)/V4</f>
        <v>5.260335051546406E-2</v>
      </c>
      <c r="CH4" s="116">
        <f t="shared" ref="CH4:CH67" si="32">(AR4-W4)/W4</f>
        <v>3.0842800480769483E-2</v>
      </c>
      <c r="CI4" s="116">
        <f t="shared" ref="CI4:CI67" si="33">(AS4-X4)/X4</f>
        <v>3.0842800480769483E-2</v>
      </c>
      <c r="CJ4" s="116">
        <f t="shared" ref="CJ4:CJ67" si="34">(AT4-Y4)/Y4</f>
        <v>-8.754395340234575E-4</v>
      </c>
      <c r="CK4" s="116">
        <f t="shared" ref="CK4:CK67" si="35">(AU4-Z4)/Z4</f>
        <v>6.0474500000029573E-4</v>
      </c>
      <c r="CL4" s="116">
        <f t="shared" ref="CL4:CL67" si="36">(AV4-AA4)/AA4</f>
        <v>-4.165052294763473E-2</v>
      </c>
      <c r="CM4" s="116">
        <f t="shared" ref="CM4:CM67" si="37">(AW4-AB4)/AB4</f>
        <v>-4.1002551698782599E-2</v>
      </c>
      <c r="CN4" s="116">
        <f t="shared" ref="CN4:CN67" si="38">(AX4-AC4)/AC4</f>
        <v>-9.4114910377508729E-2</v>
      </c>
      <c r="CO4" s="116">
        <f t="shared" ref="CO4:CO67" si="39">(AY4-AD4)/AD4</f>
        <v>-9.4114910377508729E-2</v>
      </c>
    </row>
    <row r="5" spans="1:93">
      <c r="A5" s="41" t="s">
        <v>24</v>
      </c>
      <c r="B5" s="44" t="s">
        <v>9</v>
      </c>
      <c r="C5" s="100">
        <v>15</v>
      </c>
      <c r="D5" s="44">
        <v>15</v>
      </c>
      <c r="E5" s="44">
        <v>15</v>
      </c>
      <c r="F5" s="109"/>
      <c r="G5" s="44" t="s">
        <v>18</v>
      </c>
      <c r="H5" s="44"/>
      <c r="I5" s="44"/>
      <c r="K5" s="103">
        <f>_xlfn.XLOOKUP($C5,'SQUO grid'!$B$4:$B$18,'SQUO grid'!C$4:C$18,"error",0,1)</f>
        <v>240</v>
      </c>
      <c r="L5" s="103">
        <f>_xlfn.XLOOKUP($C5,'SQUO grid'!$B$4:$B$18,'SQUO grid'!D$4:D$18,"error",0,1)</f>
        <v>320</v>
      </c>
      <c r="M5" s="103">
        <f>_xlfn.XLOOKUP($C5,'SQUO grid'!$B$4:$B$18,'SQUO grid'!E$4:E$18,"error",0,1)</f>
        <v>250</v>
      </c>
      <c r="N5" s="103">
        <f>_xlfn.XLOOKUP($C5,'SQUO grid'!$B$4:$B$18,'SQUO grid'!F$4:F$18,"error",0,1)</f>
        <v>333</v>
      </c>
      <c r="O5" s="103">
        <f>_xlfn.XLOOKUP($C5,'SQUO grid'!$B$4:$B$18,'SQUO grid'!G$4:G$18,"error",0,1)</f>
        <v>261</v>
      </c>
      <c r="P5" s="103">
        <f>_xlfn.XLOOKUP($C5,'SQUO grid'!$B$4:$B$18,'SQUO grid'!H$4:H$18,"error",0,1)</f>
        <v>347</v>
      </c>
      <c r="Q5" s="103">
        <f>_xlfn.XLOOKUP($C5,'SQUO grid'!$B$4:$B$18,'SQUO grid'!I$4:I$18,"error",0,1)</f>
        <v>271</v>
      </c>
      <c r="R5" s="103">
        <f>_xlfn.XLOOKUP($C5,'SQUO grid'!$B$4:$B$18,'SQUO grid'!J$4:J$18,"error",0,1)</f>
        <v>361</v>
      </c>
      <c r="S5" s="103">
        <f>_xlfn.XLOOKUP($C5,'SQUO grid'!$B$4:$B$18,'SQUO grid'!K$4:K$18,"error",0,1)</f>
        <v>281</v>
      </c>
      <c r="T5" s="103">
        <f>_xlfn.XLOOKUP($C5,'SQUO grid'!$B$4:$B$18,'SQUO grid'!L$4:L$18,"error",0,1)</f>
        <v>374</v>
      </c>
      <c r="U5" s="103">
        <f>_xlfn.XLOOKUP($C5,'SQUO grid'!$B$4:$B$18,'SQUO grid'!M$4:M$18,"error",0,1)</f>
        <v>291</v>
      </c>
      <c r="V5" s="103">
        <f>_xlfn.XLOOKUP($C5,'SQUO grid'!$B$4:$B$18,'SQUO grid'!N$4:N$18,"error",0,1)</f>
        <v>388</v>
      </c>
      <c r="W5" s="103">
        <f>_xlfn.XLOOKUP($C5,'SQUO grid'!$B$4:$B$18,'SQUO grid'!O$4:O$18,"error",0,1)</f>
        <v>312</v>
      </c>
      <c r="X5" s="103">
        <f>_xlfn.XLOOKUP($C5,'SQUO grid'!$B$4:$B$18,'SQUO grid'!P$4:P$18,"error",0,1)</f>
        <v>416</v>
      </c>
      <c r="Y5" s="103">
        <f>_xlfn.XLOOKUP($C5,'SQUO grid'!$B$4:$B$18,'SQUO grid'!Q$4:Q$18,"error",0,1)</f>
        <v>338</v>
      </c>
      <c r="Z5" s="103">
        <f>_xlfn.XLOOKUP($C5,'SQUO grid'!$B$4:$B$18,'SQUO grid'!R$4:R$18,"error",0,1)</f>
        <v>450</v>
      </c>
      <c r="AA5" s="103">
        <f>_xlfn.XLOOKUP($C5,'SQUO grid'!$B$4:$B$18,'SQUO grid'!S$4:S$18,"error",0,1)</f>
        <v>370</v>
      </c>
      <c r="AB5" s="103">
        <f>_xlfn.XLOOKUP($C5,'SQUO grid'!$B$4:$B$18,'SQUO grid'!T$4:T$18,"error",0,1)</f>
        <v>493</v>
      </c>
      <c r="AC5" s="103">
        <f>_xlfn.XLOOKUP($C5,'SQUO grid'!$B$4:$B$18,'SQUO grid'!U$4:U$18,"error",0,1)</f>
        <v>411</v>
      </c>
      <c r="AD5" s="103">
        <f>_xlfn.XLOOKUP($C5,'SQUO grid'!$B$4:$B$18,'SQUO grid'!V$4:V$18,"error",0,1)</f>
        <v>548</v>
      </c>
      <c r="AF5" s="103">
        <f>_xlfn.XLOOKUP($D5,'Compiled grid proposal'!$C$5:$C$22,'Compiled grid proposal'!D$5:D$22,"error",0,1)</f>
        <v>101.25</v>
      </c>
      <c r="AG5" s="103">
        <f>_xlfn.XLOOKUP($D5,'Compiled grid proposal'!$C$5:$C$22,'Compiled grid proposal'!E$5:E$22,"error",0,1)</f>
        <v>135</v>
      </c>
      <c r="AH5" s="103">
        <f>_xlfn.XLOOKUP($D5,'Compiled grid proposal'!$C$5:$C$22,'Compiled grid proposal'!F$5:F$22,"error",0,1)</f>
        <v>111.375</v>
      </c>
      <c r="AI5" s="103">
        <f>_xlfn.XLOOKUP($D5,'Compiled grid proposal'!$C$5:$C$22,'Compiled grid proposal'!G$5:G$22,"error",0,1)</f>
        <v>148.5</v>
      </c>
      <c r="AJ5" s="103">
        <f>_xlfn.XLOOKUP($D5,'Compiled grid proposal'!$C$5:$C$22,'Compiled grid proposal'!H$5:H$22,"error",0,1)</f>
        <v>122.51250000000002</v>
      </c>
      <c r="AK5" s="103">
        <f>_xlfn.XLOOKUP($D5,'Compiled grid proposal'!$C$5:$C$22,'Compiled grid proposal'!I$5:I$22,"error",0,1)</f>
        <v>163.35000000000002</v>
      </c>
      <c r="AL5" s="103">
        <f>_xlfn.XLOOKUP($D5,'Compiled grid proposal'!$C$5:$C$22,'Compiled grid proposal'!J$5:J$22,"error",0,1)</f>
        <v>134.76375000000002</v>
      </c>
      <c r="AM5" s="103">
        <f>_xlfn.XLOOKUP($D5,'Compiled grid proposal'!$C$5:$C$22,'Compiled grid proposal'!K$5:K$22,"error",0,1)</f>
        <v>179.68500000000003</v>
      </c>
      <c r="AN5" s="103">
        <f>_xlfn.XLOOKUP($D5,'Compiled grid proposal'!$C$5:$C$22,'Compiled grid proposal'!L$5:L$22,"error",0,1)</f>
        <v>148.24012500000003</v>
      </c>
      <c r="AO5" s="103">
        <f>_xlfn.XLOOKUP($D5,'Compiled grid proposal'!$C$5:$C$22,'Compiled grid proposal'!M$5:M$22,"error",0,1)</f>
        <v>197.65350000000004</v>
      </c>
      <c r="AP5" s="103">
        <f>_xlfn.XLOOKUP($D5,'Compiled grid proposal'!$C$5:$C$22,'Compiled grid proposal'!N$5:N$22,"error",0,1)</f>
        <v>163.06413750000004</v>
      </c>
      <c r="AQ5" s="103">
        <f>_xlfn.XLOOKUP($D5,'Compiled grid proposal'!$C$5:$C$22,'Compiled grid proposal'!O$5:O$22,"error",0,1)</f>
        <v>217.41885000000005</v>
      </c>
      <c r="AR5" s="103">
        <f>_xlfn.XLOOKUP($D5,'Compiled grid proposal'!$C$5:$C$22,'Compiled grid proposal'!P$5:P$22,"error",0,1)</f>
        <v>179.37055125000006</v>
      </c>
      <c r="AS5" s="103">
        <f>_xlfn.XLOOKUP($D5,'Compiled grid proposal'!$C$5:$C$22,'Compiled grid proposal'!Q$5:Q$22,"error",0,1)</f>
        <v>239.16073500000007</v>
      </c>
      <c r="AT5" s="103">
        <f>_xlfn.XLOOKUP($D5,'Compiled grid proposal'!$C$5:$C$22,'Compiled grid proposal'!R$5:R$22,"error",0,1)</f>
        <v>197.30760637500006</v>
      </c>
      <c r="AU5" s="103">
        <f>_xlfn.XLOOKUP($D5,'Compiled grid proposal'!$C$5:$C$22,'Compiled grid proposal'!S$5:S$22,"error",0,1)</f>
        <v>263.07680850000008</v>
      </c>
      <c r="AV5" s="103">
        <f>_xlfn.XLOOKUP($D5,'Compiled grid proposal'!$C$5:$C$22,'Compiled grid proposal'!T$5:T$22,"error",0,1)</f>
        <v>217.03836701250009</v>
      </c>
      <c r="AW5" s="103">
        <f>_xlfn.XLOOKUP($D5,'Compiled grid proposal'!$C$5:$C$22,'Compiled grid proposal'!U$5:U$22,"error",0,1)</f>
        <v>289.38448935000014</v>
      </c>
      <c r="AX5" s="103">
        <f>_xlfn.XLOOKUP($D5,'Compiled grid proposal'!$C$5:$C$22,'Compiled grid proposal'!V$5:V$22,"error",0,1)</f>
        <v>225</v>
      </c>
      <c r="AY5" s="103">
        <f>_xlfn.XLOOKUP($D5,'Compiled grid proposal'!$C$5:$C$22,'Compiled grid proposal'!W$5:W$22,"error",0,1)</f>
        <v>300</v>
      </c>
      <c r="BA5" s="115">
        <f t="shared" si="0"/>
        <v>-138.75</v>
      </c>
      <c r="BB5" s="115">
        <f t="shared" si="1"/>
        <v>-185</v>
      </c>
      <c r="BC5" s="115">
        <f t="shared" si="2"/>
        <v>-138.625</v>
      </c>
      <c r="BD5" s="115">
        <f t="shared" si="3"/>
        <v>-184.5</v>
      </c>
      <c r="BE5" s="115">
        <f t="shared" si="4"/>
        <v>-138.48749999999998</v>
      </c>
      <c r="BF5" s="115">
        <f t="shared" si="5"/>
        <v>-183.64999999999998</v>
      </c>
      <c r="BG5" s="115">
        <f t="shared" si="6"/>
        <v>-136.23624999999998</v>
      </c>
      <c r="BH5" s="115">
        <f t="shared" si="7"/>
        <v>-181.31499999999997</v>
      </c>
      <c r="BI5" s="115">
        <f t="shared" si="8"/>
        <v>-132.75987499999997</v>
      </c>
      <c r="BJ5" s="115">
        <f t="shared" si="9"/>
        <v>-176.34649999999996</v>
      </c>
      <c r="BK5" s="115">
        <f t="shared" si="10"/>
        <v>-127.93586249999996</v>
      </c>
      <c r="BL5" s="115">
        <f t="shared" si="11"/>
        <v>-170.58114999999995</v>
      </c>
      <c r="BM5" s="115">
        <f t="shared" si="12"/>
        <v>-132.62944874999994</v>
      </c>
      <c r="BN5" s="115">
        <f t="shared" si="13"/>
        <v>-176.83926499999993</v>
      </c>
      <c r="BO5" s="115">
        <f t="shared" si="14"/>
        <v>-140.69239362499994</v>
      </c>
      <c r="BP5" s="115">
        <f t="shared" si="15"/>
        <v>-186.92319149999992</v>
      </c>
      <c r="BQ5" s="115">
        <f t="shared" si="16"/>
        <v>-152.96163298749991</v>
      </c>
      <c r="BR5" s="115">
        <f t="shared" si="17"/>
        <v>-203.61551064999986</v>
      </c>
      <c r="BS5" s="115">
        <f t="shared" si="18"/>
        <v>-186</v>
      </c>
      <c r="BT5" s="115">
        <f t="shared" si="19"/>
        <v>-248</v>
      </c>
      <c r="BV5" s="116">
        <f t="shared" si="20"/>
        <v>-0.578125</v>
      </c>
      <c r="BW5" s="116">
        <f t="shared" si="21"/>
        <v>-0.578125</v>
      </c>
      <c r="BX5" s="116">
        <f t="shared" si="22"/>
        <v>-0.55449999999999999</v>
      </c>
      <c r="BY5" s="116">
        <f t="shared" si="23"/>
        <v>-0.55405405405405406</v>
      </c>
      <c r="BZ5" s="116">
        <f t="shared" si="24"/>
        <v>-0.53060344827586203</v>
      </c>
      <c r="CA5" s="116">
        <f t="shared" si="25"/>
        <v>-0.529250720461095</v>
      </c>
      <c r="CB5" s="116">
        <f t="shared" si="26"/>
        <v>-0.50271678966789657</v>
      </c>
      <c r="CC5" s="116">
        <f t="shared" si="27"/>
        <v>-0.50225761772853172</v>
      </c>
      <c r="CD5" s="116">
        <f t="shared" si="28"/>
        <v>-0.47245507117437713</v>
      </c>
      <c r="CE5" s="116">
        <f t="shared" si="29"/>
        <v>-0.47151470588235284</v>
      </c>
      <c r="CF5" s="116">
        <f t="shared" si="30"/>
        <v>-0.43964213917525757</v>
      </c>
      <c r="CG5" s="116">
        <f t="shared" si="31"/>
        <v>-0.43964213917525763</v>
      </c>
      <c r="CH5" s="116">
        <f t="shared" si="32"/>
        <v>-0.42509438701923058</v>
      </c>
      <c r="CI5" s="116">
        <f t="shared" si="33"/>
        <v>-0.42509438701923058</v>
      </c>
      <c r="CJ5" s="116">
        <f t="shared" si="34"/>
        <v>-0.41624968528106493</v>
      </c>
      <c r="CK5" s="116">
        <f t="shared" si="35"/>
        <v>-0.4153848699999998</v>
      </c>
      <c r="CL5" s="116">
        <f t="shared" si="36"/>
        <v>-0.41340981888513489</v>
      </c>
      <c r="CM5" s="116">
        <f t="shared" si="37"/>
        <v>-0.4130132061866123</v>
      </c>
      <c r="CN5" s="116">
        <f t="shared" si="38"/>
        <v>-0.45255474452554745</v>
      </c>
      <c r="CO5" s="116">
        <f t="shared" si="39"/>
        <v>-0.45255474452554745</v>
      </c>
    </row>
    <row r="6" spans="1:93">
      <c r="A6" s="41" t="s">
        <v>25</v>
      </c>
      <c r="B6" s="44" t="s">
        <v>9</v>
      </c>
      <c r="C6" s="100">
        <v>15</v>
      </c>
      <c r="D6" s="44">
        <v>17</v>
      </c>
      <c r="E6" s="44">
        <v>17</v>
      </c>
      <c r="F6" s="44" t="s">
        <v>18</v>
      </c>
      <c r="G6" s="44" t="s">
        <v>18</v>
      </c>
      <c r="H6" s="44"/>
      <c r="I6" s="44" t="s">
        <v>18</v>
      </c>
      <c r="K6" s="103">
        <f>_xlfn.XLOOKUP($C6,'SQUO grid'!$B$4:$B$18,'SQUO grid'!C$4:C$18,"error",0,1)</f>
        <v>240</v>
      </c>
      <c r="L6" s="103">
        <f>_xlfn.XLOOKUP($C6,'SQUO grid'!$B$4:$B$18,'SQUO grid'!D$4:D$18,"error",0,1)</f>
        <v>320</v>
      </c>
      <c r="M6" s="103">
        <f>_xlfn.XLOOKUP($C6,'SQUO grid'!$B$4:$B$18,'SQUO grid'!E$4:E$18,"error",0,1)</f>
        <v>250</v>
      </c>
      <c r="N6" s="103">
        <f>_xlfn.XLOOKUP($C6,'SQUO grid'!$B$4:$B$18,'SQUO grid'!F$4:F$18,"error",0,1)</f>
        <v>333</v>
      </c>
      <c r="O6" s="103">
        <f>_xlfn.XLOOKUP($C6,'SQUO grid'!$B$4:$B$18,'SQUO grid'!G$4:G$18,"error",0,1)</f>
        <v>261</v>
      </c>
      <c r="P6" s="103">
        <f>_xlfn.XLOOKUP($C6,'SQUO grid'!$B$4:$B$18,'SQUO grid'!H$4:H$18,"error",0,1)</f>
        <v>347</v>
      </c>
      <c r="Q6" s="103">
        <f>_xlfn.XLOOKUP($C6,'SQUO grid'!$B$4:$B$18,'SQUO grid'!I$4:I$18,"error",0,1)</f>
        <v>271</v>
      </c>
      <c r="R6" s="103">
        <f>_xlfn.XLOOKUP($C6,'SQUO grid'!$B$4:$B$18,'SQUO grid'!J$4:J$18,"error",0,1)</f>
        <v>361</v>
      </c>
      <c r="S6" s="103">
        <f>_xlfn.XLOOKUP($C6,'SQUO grid'!$B$4:$B$18,'SQUO grid'!K$4:K$18,"error",0,1)</f>
        <v>281</v>
      </c>
      <c r="T6" s="103">
        <f>_xlfn.XLOOKUP($C6,'SQUO grid'!$B$4:$B$18,'SQUO grid'!L$4:L$18,"error",0,1)</f>
        <v>374</v>
      </c>
      <c r="U6" s="103">
        <f>_xlfn.XLOOKUP($C6,'SQUO grid'!$B$4:$B$18,'SQUO grid'!M$4:M$18,"error",0,1)</f>
        <v>291</v>
      </c>
      <c r="V6" s="103">
        <f>_xlfn.XLOOKUP($C6,'SQUO grid'!$B$4:$B$18,'SQUO grid'!N$4:N$18,"error",0,1)</f>
        <v>388</v>
      </c>
      <c r="W6" s="103">
        <f>_xlfn.XLOOKUP($C6,'SQUO grid'!$B$4:$B$18,'SQUO grid'!O$4:O$18,"error",0,1)</f>
        <v>312</v>
      </c>
      <c r="X6" s="103">
        <f>_xlfn.XLOOKUP($C6,'SQUO grid'!$B$4:$B$18,'SQUO grid'!P$4:P$18,"error",0,1)</f>
        <v>416</v>
      </c>
      <c r="Y6" s="103">
        <f>_xlfn.XLOOKUP($C6,'SQUO grid'!$B$4:$B$18,'SQUO grid'!Q$4:Q$18,"error",0,1)</f>
        <v>338</v>
      </c>
      <c r="Z6" s="103">
        <f>_xlfn.XLOOKUP($C6,'SQUO grid'!$B$4:$B$18,'SQUO grid'!R$4:R$18,"error",0,1)</f>
        <v>450</v>
      </c>
      <c r="AA6" s="103">
        <f>_xlfn.XLOOKUP($C6,'SQUO grid'!$B$4:$B$18,'SQUO grid'!S$4:S$18,"error",0,1)</f>
        <v>370</v>
      </c>
      <c r="AB6" s="103">
        <f>_xlfn.XLOOKUP($C6,'SQUO grid'!$B$4:$B$18,'SQUO grid'!T$4:T$18,"error",0,1)</f>
        <v>493</v>
      </c>
      <c r="AC6" s="103">
        <f>_xlfn.XLOOKUP($C6,'SQUO grid'!$B$4:$B$18,'SQUO grid'!U$4:U$18,"error",0,1)</f>
        <v>411</v>
      </c>
      <c r="AD6" s="103">
        <f>_xlfn.XLOOKUP($C6,'SQUO grid'!$B$4:$B$18,'SQUO grid'!V$4:V$18,"error",0,1)</f>
        <v>548</v>
      </c>
      <c r="AF6" s="103">
        <f>_xlfn.XLOOKUP($D6,'Compiled grid proposal'!$C$5:$C$22,'Compiled grid proposal'!D$5:D$22,"error",0,1)</f>
        <v>240</v>
      </c>
      <c r="AG6" s="103">
        <f>_xlfn.XLOOKUP($D6,'Compiled grid proposal'!$C$5:$C$22,'Compiled grid proposal'!E$5:E$22,"error",0,1)</f>
        <v>320</v>
      </c>
      <c r="AH6" s="103">
        <f>_xlfn.XLOOKUP($D6,'Compiled grid proposal'!$C$5:$C$22,'Compiled grid proposal'!F$5:F$22,"error",0,1)</f>
        <v>252</v>
      </c>
      <c r="AI6" s="103">
        <f>_xlfn.XLOOKUP($D6,'Compiled grid proposal'!$C$5:$C$22,'Compiled grid proposal'!G$5:G$22,"error",0,1)</f>
        <v>336</v>
      </c>
      <c r="AJ6" s="103">
        <f>_xlfn.XLOOKUP($D6,'Compiled grid proposal'!$C$5:$C$22,'Compiled grid proposal'!H$5:H$22,"error",0,1)</f>
        <v>264.60000000000002</v>
      </c>
      <c r="AK6" s="103">
        <f>_xlfn.XLOOKUP($D6,'Compiled grid proposal'!$C$5:$C$22,'Compiled grid proposal'!I$5:I$22,"error",0,1)</f>
        <v>352.8</v>
      </c>
      <c r="AL6" s="103">
        <f>_xlfn.XLOOKUP($D6,'Compiled grid proposal'!$C$5:$C$22,'Compiled grid proposal'!J$5:J$22,"error",0,1)</f>
        <v>277.83000000000004</v>
      </c>
      <c r="AM6" s="103">
        <f>_xlfn.XLOOKUP($D6,'Compiled grid proposal'!$C$5:$C$22,'Compiled grid proposal'!K$5:K$22,"error",0,1)</f>
        <v>370.44000000000005</v>
      </c>
      <c r="AN6" s="103">
        <f>_xlfn.XLOOKUP($D6,'Compiled grid proposal'!$C$5:$C$22,'Compiled grid proposal'!L$5:L$22,"error",0,1)</f>
        <v>291.72150000000005</v>
      </c>
      <c r="AO6" s="103">
        <f>_xlfn.XLOOKUP($D6,'Compiled grid proposal'!$C$5:$C$22,'Compiled grid proposal'!M$5:M$22,"error",0,1)</f>
        <v>388.96200000000005</v>
      </c>
      <c r="AP6" s="103">
        <f>_xlfn.XLOOKUP($D6,'Compiled grid proposal'!$C$5:$C$22,'Compiled grid proposal'!N$5:N$22,"error",0,1)</f>
        <v>306.30757500000004</v>
      </c>
      <c r="AQ6" s="103">
        <f>_xlfn.XLOOKUP($D6,'Compiled grid proposal'!$C$5:$C$22,'Compiled grid proposal'!O$5:O$22,"error",0,1)</f>
        <v>408.41010000000006</v>
      </c>
      <c r="AR6" s="103">
        <f>_xlfn.XLOOKUP($D6,'Compiled grid proposal'!$C$5:$C$22,'Compiled grid proposal'!P$5:P$22,"error",0,1)</f>
        <v>321.62295375000008</v>
      </c>
      <c r="AS6" s="103">
        <f>_xlfn.XLOOKUP($D6,'Compiled grid proposal'!$C$5:$C$22,'Compiled grid proposal'!Q$5:Q$22,"error",0,1)</f>
        <v>428.83060500000011</v>
      </c>
      <c r="AT6" s="103">
        <f>_xlfn.XLOOKUP($D6,'Compiled grid proposal'!$C$5:$C$22,'Compiled grid proposal'!R$5:R$22,"error",0,1)</f>
        <v>337.70410143750007</v>
      </c>
      <c r="AU6" s="103">
        <f>_xlfn.XLOOKUP($D6,'Compiled grid proposal'!$C$5:$C$22,'Compiled grid proposal'!S$5:S$22,"error",0,1)</f>
        <v>450.27213525000013</v>
      </c>
      <c r="AV6" s="103">
        <f>_xlfn.XLOOKUP($D6,'Compiled grid proposal'!$C$5:$C$22,'Compiled grid proposal'!T$5:T$22,"error",0,1)</f>
        <v>354.58930650937515</v>
      </c>
      <c r="AW6" s="103">
        <f>_xlfn.XLOOKUP($D6,'Compiled grid proposal'!$C$5:$C$22,'Compiled grid proposal'!U$5:U$22,"error",0,1)</f>
        <v>472.78574201250018</v>
      </c>
      <c r="AX6" s="103">
        <f>_xlfn.XLOOKUP($D6,'Compiled grid proposal'!$C$5:$C$22,'Compiled grid proposal'!V$5:V$22,"error",0,1)</f>
        <v>372.31877183484391</v>
      </c>
      <c r="AY6" s="103">
        <f>_xlfn.XLOOKUP($D6,'Compiled grid proposal'!$C$5:$C$22,'Compiled grid proposal'!W$5:W$22,"error",0,1)</f>
        <v>496.42502911312522</v>
      </c>
      <c r="BA6" s="115">
        <f t="shared" si="0"/>
        <v>0</v>
      </c>
      <c r="BB6" s="115">
        <f t="shared" si="1"/>
        <v>0</v>
      </c>
      <c r="BC6" s="115">
        <f t="shared" si="2"/>
        <v>2</v>
      </c>
      <c r="BD6" s="115">
        <f t="shared" si="3"/>
        <v>3</v>
      </c>
      <c r="BE6" s="115">
        <f t="shared" si="4"/>
        <v>3.6000000000000227</v>
      </c>
      <c r="BF6" s="115">
        <f t="shared" si="5"/>
        <v>5.8000000000000114</v>
      </c>
      <c r="BG6" s="115">
        <f t="shared" si="6"/>
        <v>6.8300000000000409</v>
      </c>
      <c r="BH6" s="115">
        <f t="shared" si="7"/>
        <v>9.4400000000000546</v>
      </c>
      <c r="BI6" s="115">
        <f t="shared" si="8"/>
        <v>10.721500000000049</v>
      </c>
      <c r="BJ6" s="115">
        <f t="shared" si="9"/>
        <v>14.962000000000046</v>
      </c>
      <c r="BK6" s="115">
        <f t="shared" si="10"/>
        <v>15.307575000000043</v>
      </c>
      <c r="BL6" s="115">
        <f t="shared" si="11"/>
        <v>20.410100000000057</v>
      </c>
      <c r="BM6" s="115">
        <f t="shared" si="12"/>
        <v>9.6229537500000788</v>
      </c>
      <c r="BN6" s="115">
        <f t="shared" si="13"/>
        <v>12.830605000000105</v>
      </c>
      <c r="BO6" s="115">
        <f t="shared" si="14"/>
        <v>-0.29589856249992863</v>
      </c>
      <c r="BP6" s="115">
        <f t="shared" si="15"/>
        <v>0.27213525000013306</v>
      </c>
      <c r="BQ6" s="115">
        <f t="shared" si="16"/>
        <v>-15.410693490624851</v>
      </c>
      <c r="BR6" s="115">
        <f t="shared" si="17"/>
        <v>-20.214257987499821</v>
      </c>
      <c r="BS6" s="115">
        <f t="shared" si="18"/>
        <v>-38.681228165156085</v>
      </c>
      <c r="BT6" s="115">
        <f t="shared" si="19"/>
        <v>-51.57497088687478</v>
      </c>
      <c r="BV6" s="116">
        <f t="shared" si="20"/>
        <v>0</v>
      </c>
      <c r="BW6" s="116">
        <f t="shared" si="21"/>
        <v>0</v>
      </c>
      <c r="BX6" s="116">
        <f t="shared" si="22"/>
        <v>8.0000000000000002E-3</v>
      </c>
      <c r="BY6" s="116">
        <f t="shared" si="23"/>
        <v>9.0090090090090089E-3</v>
      </c>
      <c r="BZ6" s="116">
        <f t="shared" si="24"/>
        <v>1.3793103448275949E-2</v>
      </c>
      <c r="CA6" s="116">
        <f t="shared" si="25"/>
        <v>1.6714697406340091E-2</v>
      </c>
      <c r="CB6" s="116">
        <f t="shared" si="26"/>
        <v>2.5202952029520446E-2</v>
      </c>
      <c r="CC6" s="116">
        <f t="shared" si="27"/>
        <v>2.6149584487534776E-2</v>
      </c>
      <c r="CD6" s="116">
        <f t="shared" si="28"/>
        <v>3.8154804270462805E-2</v>
      </c>
      <c r="CE6" s="116">
        <f t="shared" si="29"/>
        <v>4.0005347593583013E-2</v>
      </c>
      <c r="CF6" s="116">
        <f t="shared" si="30"/>
        <v>5.260335051546406E-2</v>
      </c>
      <c r="CG6" s="116">
        <f t="shared" si="31"/>
        <v>5.260335051546406E-2</v>
      </c>
      <c r="CH6" s="116">
        <f t="shared" si="32"/>
        <v>3.0842800480769483E-2</v>
      </c>
      <c r="CI6" s="116">
        <f t="shared" si="33"/>
        <v>3.0842800480769483E-2</v>
      </c>
      <c r="CJ6" s="116">
        <f t="shared" si="34"/>
        <v>-8.754395340234575E-4</v>
      </c>
      <c r="CK6" s="116">
        <f t="shared" si="35"/>
        <v>6.0474500000029573E-4</v>
      </c>
      <c r="CL6" s="116">
        <f t="shared" si="36"/>
        <v>-4.165052294763473E-2</v>
      </c>
      <c r="CM6" s="116">
        <f t="shared" si="37"/>
        <v>-4.1002551698782599E-2</v>
      </c>
      <c r="CN6" s="116">
        <f t="shared" si="38"/>
        <v>-9.4114910377508729E-2</v>
      </c>
      <c r="CO6" s="116">
        <f t="shared" si="39"/>
        <v>-9.4114910377508729E-2</v>
      </c>
    </row>
    <row r="7" spans="1:93">
      <c r="A7" s="41" t="s">
        <v>26</v>
      </c>
      <c r="B7" s="44" t="s">
        <v>9</v>
      </c>
      <c r="C7" s="100">
        <v>14</v>
      </c>
      <c r="D7" s="44">
        <v>16</v>
      </c>
      <c r="E7" s="44">
        <v>16</v>
      </c>
      <c r="F7" s="44" t="s">
        <v>18</v>
      </c>
      <c r="G7" s="44" t="s">
        <v>18</v>
      </c>
      <c r="H7" s="44"/>
      <c r="I7" s="44" t="s">
        <v>18</v>
      </c>
      <c r="K7" s="103">
        <f>_xlfn.XLOOKUP($C7,'SQUO grid'!$B$4:$B$18,'SQUO grid'!C$4:C$18,"error",0,1)</f>
        <v>123</v>
      </c>
      <c r="L7" s="103">
        <f>_xlfn.XLOOKUP($C7,'SQUO grid'!$B$4:$B$18,'SQUO grid'!D$4:D$18,"error",0,1)</f>
        <v>220</v>
      </c>
      <c r="M7" s="103">
        <f>_xlfn.XLOOKUP($C7,'SQUO grid'!$B$4:$B$18,'SQUO grid'!E$4:E$18,"error",0,1)</f>
        <v>134</v>
      </c>
      <c r="N7" s="103">
        <f>_xlfn.XLOOKUP($C7,'SQUO grid'!$B$4:$B$18,'SQUO grid'!F$4:F$18,"error",0,1)</f>
        <v>234</v>
      </c>
      <c r="O7" s="103">
        <f>_xlfn.XLOOKUP($C7,'SQUO grid'!$B$4:$B$18,'SQUO grid'!G$4:G$18,"error",0,1)</f>
        <v>144</v>
      </c>
      <c r="P7" s="103">
        <f>_xlfn.XLOOKUP($C7,'SQUO grid'!$B$4:$B$18,'SQUO grid'!H$4:H$18,"error",0,1)</f>
        <v>244</v>
      </c>
      <c r="Q7" s="103">
        <f>_xlfn.XLOOKUP($C7,'SQUO grid'!$B$4:$B$18,'SQUO grid'!I$4:I$18,"error",0,1)</f>
        <v>154</v>
      </c>
      <c r="R7" s="103">
        <f>_xlfn.XLOOKUP($C7,'SQUO grid'!$B$4:$B$18,'SQUO grid'!J$4:J$18,"error",0,1)</f>
        <v>254</v>
      </c>
      <c r="S7" s="103">
        <f>_xlfn.XLOOKUP($C7,'SQUO grid'!$B$4:$B$18,'SQUO grid'!K$4:K$18,"error",0,1)</f>
        <v>165</v>
      </c>
      <c r="T7" s="103">
        <f>_xlfn.XLOOKUP($C7,'SQUO grid'!$B$4:$B$18,'SQUO grid'!L$4:L$18,"error",0,1)</f>
        <v>265</v>
      </c>
      <c r="U7" s="103">
        <f>_xlfn.XLOOKUP($C7,'SQUO grid'!$B$4:$B$18,'SQUO grid'!M$4:M$18,"error",0,1)</f>
        <v>175</v>
      </c>
      <c r="V7" s="103">
        <f>_xlfn.XLOOKUP($C7,'SQUO grid'!$B$4:$B$18,'SQUO grid'!N$4:N$18,"error",0,1)</f>
        <v>275</v>
      </c>
      <c r="W7" s="103">
        <f>_xlfn.XLOOKUP($C7,'SQUO grid'!$B$4:$B$18,'SQUO grid'!O$4:O$18,"error",0,1)</f>
        <v>195</v>
      </c>
      <c r="X7" s="103">
        <f>_xlfn.XLOOKUP($C7,'SQUO grid'!$B$4:$B$18,'SQUO grid'!P$4:P$18,"error",0,1)</f>
        <v>295</v>
      </c>
      <c r="Y7" s="103">
        <f>_xlfn.XLOOKUP($C7,'SQUO grid'!$B$4:$B$18,'SQUO grid'!Q$4:Q$18,"error",0,1)</f>
        <v>216</v>
      </c>
      <c r="Z7" s="103">
        <f>_xlfn.XLOOKUP($C7,'SQUO grid'!$B$4:$B$18,'SQUO grid'!R$4:R$18,"error",0,1)</f>
        <v>316</v>
      </c>
      <c r="AA7" s="103">
        <f>_xlfn.XLOOKUP($C7,'SQUO grid'!$B$4:$B$18,'SQUO grid'!S$4:S$18,"error",0,1)</f>
        <v>257</v>
      </c>
      <c r="AB7" s="103">
        <f>_xlfn.XLOOKUP($C7,'SQUO grid'!$B$4:$B$18,'SQUO grid'!T$4:T$18,"error",0,1)</f>
        <v>357</v>
      </c>
      <c r="AC7" s="103">
        <f>_xlfn.XLOOKUP($C7,'SQUO grid'!$B$4:$B$18,'SQUO grid'!U$4:U$18,"error",0,1)</f>
        <v>298</v>
      </c>
      <c r="AD7" s="103">
        <f>_xlfn.XLOOKUP($C7,'SQUO grid'!$B$4:$B$18,'SQUO grid'!V$4:V$18,"error",0,1)</f>
        <v>397</v>
      </c>
      <c r="AF7" s="103">
        <f>_xlfn.XLOOKUP($D7,'Compiled grid proposal'!$C$5:$C$22,'Compiled grid proposal'!D$5:D$22,"error",0,1)</f>
        <v>114.75</v>
      </c>
      <c r="AG7" s="103">
        <f>_xlfn.XLOOKUP($D7,'Compiled grid proposal'!$C$5:$C$22,'Compiled grid proposal'!E$5:E$22,"error",0,1)</f>
        <v>153</v>
      </c>
      <c r="AH7" s="103">
        <f>_xlfn.XLOOKUP($D7,'Compiled grid proposal'!$C$5:$C$22,'Compiled grid proposal'!F$5:F$22,"error",0,1)</f>
        <v>126.22500000000001</v>
      </c>
      <c r="AI7" s="103">
        <f>_xlfn.XLOOKUP($D7,'Compiled grid proposal'!$C$5:$C$22,'Compiled grid proposal'!G$5:G$22,"error",0,1)</f>
        <v>168.3</v>
      </c>
      <c r="AJ7" s="103">
        <f>_xlfn.XLOOKUP($D7,'Compiled grid proposal'!$C$5:$C$22,'Compiled grid proposal'!H$5:H$22,"error",0,1)</f>
        <v>138.84750000000003</v>
      </c>
      <c r="AK7" s="103">
        <f>_xlfn.XLOOKUP($D7,'Compiled grid proposal'!$C$5:$C$22,'Compiled grid proposal'!I$5:I$22,"error",0,1)</f>
        <v>185.13000000000002</v>
      </c>
      <c r="AL7" s="103">
        <f>_xlfn.XLOOKUP($D7,'Compiled grid proposal'!$C$5:$C$22,'Compiled grid proposal'!J$5:J$22,"error",0,1)</f>
        <v>152.73225000000002</v>
      </c>
      <c r="AM7" s="103">
        <f>_xlfn.XLOOKUP($D7,'Compiled grid proposal'!$C$5:$C$22,'Compiled grid proposal'!K$5:K$22,"error",0,1)</f>
        <v>203.64300000000003</v>
      </c>
      <c r="AN7" s="103">
        <f>_xlfn.XLOOKUP($D7,'Compiled grid proposal'!$C$5:$C$22,'Compiled grid proposal'!L$5:L$22,"error",0,1)</f>
        <v>168.00547500000005</v>
      </c>
      <c r="AO7" s="103">
        <f>_xlfn.XLOOKUP($D7,'Compiled grid proposal'!$C$5:$C$22,'Compiled grid proposal'!M$5:M$22,"error",0,1)</f>
        <v>224.00730000000004</v>
      </c>
      <c r="AP7" s="103">
        <f>_xlfn.XLOOKUP($D7,'Compiled grid proposal'!$C$5:$C$22,'Compiled grid proposal'!N$5:N$22,"error",0,1)</f>
        <v>184.80602250000004</v>
      </c>
      <c r="AQ7" s="103">
        <f>_xlfn.XLOOKUP($D7,'Compiled grid proposal'!$C$5:$C$22,'Compiled grid proposal'!O$5:O$22,"error",0,1)</f>
        <v>246.40803000000005</v>
      </c>
      <c r="AR7" s="103">
        <f>_xlfn.XLOOKUP($D7,'Compiled grid proposal'!$C$5:$C$22,'Compiled grid proposal'!P$5:P$22,"error",0,1)</f>
        <v>203.28662475000004</v>
      </c>
      <c r="AS7" s="103">
        <f>_xlfn.XLOOKUP($D7,'Compiled grid proposal'!$C$5:$C$22,'Compiled grid proposal'!Q$5:Q$22,"error",0,1)</f>
        <v>271.04883300000006</v>
      </c>
      <c r="AT7" s="103">
        <f>_xlfn.XLOOKUP($D7,'Compiled grid proposal'!$C$5:$C$22,'Compiled grid proposal'!R$5:R$22,"error",0,1)</f>
        <v>223.61528722500009</v>
      </c>
      <c r="AU7" s="103">
        <f>_xlfn.XLOOKUP($D7,'Compiled grid proposal'!$C$5:$C$22,'Compiled grid proposal'!S$5:S$22,"error",0,1)</f>
        <v>298.1537163000001</v>
      </c>
      <c r="AV7" s="103">
        <f>_xlfn.XLOOKUP($D7,'Compiled grid proposal'!$C$5:$C$22,'Compiled grid proposal'!T$5:T$22,"error",0,1)</f>
        <v>245.97681594750009</v>
      </c>
      <c r="AW7" s="103">
        <f>_xlfn.XLOOKUP($D7,'Compiled grid proposal'!$C$5:$C$22,'Compiled grid proposal'!U$5:U$22,"error",0,1)</f>
        <v>327.96908793000011</v>
      </c>
      <c r="AX7" s="103">
        <f>_xlfn.XLOOKUP($D7,'Compiled grid proposal'!$C$5:$C$22,'Compiled grid proposal'!V$5:V$22,"error",0,1)</f>
        <v>255</v>
      </c>
      <c r="AY7" s="103">
        <f>_xlfn.XLOOKUP($D7,'Compiled grid proposal'!$C$5:$C$22,'Compiled grid proposal'!W$5:W$22,"error",0,1)</f>
        <v>340</v>
      </c>
      <c r="BA7" s="115">
        <f t="shared" si="0"/>
        <v>-8.25</v>
      </c>
      <c r="BB7" s="115">
        <f t="shared" si="1"/>
        <v>-67</v>
      </c>
      <c r="BC7" s="115">
        <f t="shared" si="2"/>
        <v>-7.7749999999999915</v>
      </c>
      <c r="BD7" s="115">
        <f t="shared" si="3"/>
        <v>-65.699999999999989</v>
      </c>
      <c r="BE7" s="115">
        <f t="shared" si="4"/>
        <v>-5.152499999999975</v>
      </c>
      <c r="BF7" s="115">
        <f t="shared" si="5"/>
        <v>-58.869999999999976</v>
      </c>
      <c r="BG7" s="115">
        <f t="shared" si="6"/>
        <v>-1.2677499999999782</v>
      </c>
      <c r="BH7" s="115">
        <f t="shared" si="7"/>
        <v>-50.356999999999971</v>
      </c>
      <c r="BI7" s="115">
        <f t="shared" si="8"/>
        <v>3.0054750000000467</v>
      </c>
      <c r="BJ7" s="115">
        <f t="shared" si="9"/>
        <v>-40.992699999999957</v>
      </c>
      <c r="BK7" s="115">
        <f t="shared" si="10"/>
        <v>9.8060225000000401</v>
      </c>
      <c r="BL7" s="115">
        <f t="shared" si="11"/>
        <v>-28.591969999999947</v>
      </c>
      <c r="BM7" s="115">
        <f t="shared" si="12"/>
        <v>8.2866247500000441</v>
      </c>
      <c r="BN7" s="115">
        <f t="shared" si="13"/>
        <v>-23.951166999999941</v>
      </c>
      <c r="BO7" s="115">
        <f t="shared" si="14"/>
        <v>7.6152872250000883</v>
      </c>
      <c r="BP7" s="115">
        <f t="shared" si="15"/>
        <v>-17.846283699999901</v>
      </c>
      <c r="BQ7" s="115">
        <f t="shared" si="16"/>
        <v>-11.023184052499914</v>
      </c>
      <c r="BR7" s="115">
        <f t="shared" si="17"/>
        <v>-29.030912069999886</v>
      </c>
      <c r="BS7" s="115">
        <f t="shared" si="18"/>
        <v>-43</v>
      </c>
      <c r="BT7" s="115">
        <f t="shared" si="19"/>
        <v>-57</v>
      </c>
      <c r="BV7" s="116">
        <f t="shared" si="20"/>
        <v>-6.7073170731707321E-2</v>
      </c>
      <c r="BW7" s="116">
        <f t="shared" si="21"/>
        <v>-0.30454545454545456</v>
      </c>
      <c r="BX7" s="116">
        <f t="shared" si="22"/>
        <v>-5.8022388059701425E-2</v>
      </c>
      <c r="BY7" s="116">
        <f t="shared" si="23"/>
        <v>-0.28076923076923072</v>
      </c>
      <c r="BZ7" s="116">
        <f t="shared" si="24"/>
        <v>-3.5781249999999827E-2</v>
      </c>
      <c r="CA7" s="116">
        <f t="shared" si="25"/>
        <v>-0.24127049180327859</v>
      </c>
      <c r="CB7" s="116">
        <f t="shared" si="26"/>
        <v>-8.2321428571427158E-3</v>
      </c>
      <c r="CC7" s="116">
        <f t="shared" si="27"/>
        <v>-0.19825590551181091</v>
      </c>
      <c r="CD7" s="116">
        <f t="shared" si="28"/>
        <v>1.8215000000000283E-2</v>
      </c>
      <c r="CE7" s="116">
        <f t="shared" si="29"/>
        <v>-0.15468943396226398</v>
      </c>
      <c r="CF7" s="116">
        <f t="shared" si="30"/>
        <v>5.6034414285714512E-2</v>
      </c>
      <c r="CG7" s="116">
        <f t="shared" si="31"/>
        <v>-0.10397079999999981</v>
      </c>
      <c r="CH7" s="116">
        <f t="shared" si="32"/>
        <v>4.2495511538461761E-2</v>
      </c>
      <c r="CI7" s="116">
        <f t="shared" si="33"/>
        <v>-8.1190396610169288E-2</v>
      </c>
      <c r="CJ7" s="116">
        <f t="shared" si="34"/>
        <v>3.5255959375000409E-2</v>
      </c>
      <c r="CK7" s="116">
        <f t="shared" si="35"/>
        <v>-5.6475581329113608E-2</v>
      </c>
      <c r="CL7" s="116">
        <f t="shared" si="36"/>
        <v>-4.2891766741244799E-2</v>
      </c>
      <c r="CM7" s="116">
        <f t="shared" si="37"/>
        <v>-8.1319081428571111E-2</v>
      </c>
      <c r="CN7" s="116">
        <f t="shared" si="38"/>
        <v>-0.14429530201342283</v>
      </c>
      <c r="CO7" s="116">
        <f t="shared" si="39"/>
        <v>-0.14357682619647355</v>
      </c>
    </row>
    <row r="8" spans="1:93">
      <c r="A8" s="41" t="s">
        <v>27</v>
      </c>
      <c r="B8" s="44" t="s">
        <v>9</v>
      </c>
      <c r="C8" s="100">
        <v>14</v>
      </c>
      <c r="D8" s="44">
        <v>15</v>
      </c>
      <c r="E8" s="44">
        <v>15</v>
      </c>
      <c r="F8" s="109"/>
      <c r="G8" s="44" t="s">
        <v>18</v>
      </c>
      <c r="H8" s="44"/>
      <c r="I8" s="44"/>
      <c r="K8" s="103">
        <f>_xlfn.XLOOKUP($C8,'SQUO grid'!$B$4:$B$18,'SQUO grid'!C$4:C$18,"error",0,1)</f>
        <v>123</v>
      </c>
      <c r="L8" s="103">
        <f>_xlfn.XLOOKUP($C8,'SQUO grid'!$B$4:$B$18,'SQUO grid'!D$4:D$18,"error",0,1)</f>
        <v>220</v>
      </c>
      <c r="M8" s="103">
        <f>_xlfn.XLOOKUP($C8,'SQUO grid'!$B$4:$B$18,'SQUO grid'!E$4:E$18,"error",0,1)</f>
        <v>134</v>
      </c>
      <c r="N8" s="103">
        <f>_xlfn.XLOOKUP($C8,'SQUO grid'!$B$4:$B$18,'SQUO grid'!F$4:F$18,"error",0,1)</f>
        <v>234</v>
      </c>
      <c r="O8" s="103">
        <f>_xlfn.XLOOKUP($C8,'SQUO grid'!$B$4:$B$18,'SQUO grid'!G$4:G$18,"error",0,1)</f>
        <v>144</v>
      </c>
      <c r="P8" s="103">
        <f>_xlfn.XLOOKUP($C8,'SQUO grid'!$B$4:$B$18,'SQUO grid'!H$4:H$18,"error",0,1)</f>
        <v>244</v>
      </c>
      <c r="Q8" s="103">
        <f>_xlfn.XLOOKUP($C8,'SQUO grid'!$B$4:$B$18,'SQUO grid'!I$4:I$18,"error",0,1)</f>
        <v>154</v>
      </c>
      <c r="R8" s="103">
        <f>_xlfn.XLOOKUP($C8,'SQUO grid'!$B$4:$B$18,'SQUO grid'!J$4:J$18,"error",0,1)</f>
        <v>254</v>
      </c>
      <c r="S8" s="103">
        <f>_xlfn.XLOOKUP($C8,'SQUO grid'!$B$4:$B$18,'SQUO grid'!K$4:K$18,"error",0,1)</f>
        <v>165</v>
      </c>
      <c r="T8" s="103">
        <f>_xlfn.XLOOKUP($C8,'SQUO grid'!$B$4:$B$18,'SQUO grid'!L$4:L$18,"error",0,1)</f>
        <v>265</v>
      </c>
      <c r="U8" s="103">
        <f>_xlfn.XLOOKUP($C8,'SQUO grid'!$B$4:$B$18,'SQUO grid'!M$4:M$18,"error",0,1)</f>
        <v>175</v>
      </c>
      <c r="V8" s="103">
        <f>_xlfn.XLOOKUP($C8,'SQUO grid'!$B$4:$B$18,'SQUO grid'!N$4:N$18,"error",0,1)</f>
        <v>275</v>
      </c>
      <c r="W8" s="103">
        <f>_xlfn.XLOOKUP($C8,'SQUO grid'!$B$4:$B$18,'SQUO grid'!O$4:O$18,"error",0,1)</f>
        <v>195</v>
      </c>
      <c r="X8" s="103">
        <f>_xlfn.XLOOKUP($C8,'SQUO grid'!$B$4:$B$18,'SQUO grid'!P$4:P$18,"error",0,1)</f>
        <v>295</v>
      </c>
      <c r="Y8" s="103">
        <f>_xlfn.XLOOKUP($C8,'SQUO grid'!$B$4:$B$18,'SQUO grid'!Q$4:Q$18,"error",0,1)</f>
        <v>216</v>
      </c>
      <c r="Z8" s="103">
        <f>_xlfn.XLOOKUP($C8,'SQUO grid'!$B$4:$B$18,'SQUO grid'!R$4:R$18,"error",0,1)</f>
        <v>316</v>
      </c>
      <c r="AA8" s="103">
        <f>_xlfn.XLOOKUP($C8,'SQUO grid'!$B$4:$B$18,'SQUO grid'!S$4:S$18,"error",0,1)</f>
        <v>257</v>
      </c>
      <c r="AB8" s="103">
        <f>_xlfn.XLOOKUP($C8,'SQUO grid'!$B$4:$B$18,'SQUO grid'!T$4:T$18,"error",0,1)</f>
        <v>357</v>
      </c>
      <c r="AC8" s="103">
        <f>_xlfn.XLOOKUP($C8,'SQUO grid'!$B$4:$B$18,'SQUO grid'!U$4:U$18,"error",0,1)</f>
        <v>298</v>
      </c>
      <c r="AD8" s="103">
        <f>_xlfn.XLOOKUP($C8,'SQUO grid'!$B$4:$B$18,'SQUO grid'!V$4:V$18,"error",0,1)</f>
        <v>397</v>
      </c>
      <c r="AF8" s="103">
        <f>_xlfn.XLOOKUP($D8,'Compiled grid proposal'!$C$5:$C$22,'Compiled grid proposal'!D$5:D$22,"error",0,1)</f>
        <v>101.25</v>
      </c>
      <c r="AG8" s="103">
        <f>_xlfn.XLOOKUP($D8,'Compiled grid proposal'!$C$5:$C$22,'Compiled grid proposal'!E$5:E$22,"error",0,1)</f>
        <v>135</v>
      </c>
      <c r="AH8" s="103">
        <f>_xlfn.XLOOKUP($D8,'Compiled grid proposal'!$C$5:$C$22,'Compiled grid proposal'!F$5:F$22,"error",0,1)</f>
        <v>111.375</v>
      </c>
      <c r="AI8" s="103">
        <f>_xlfn.XLOOKUP($D8,'Compiled grid proposal'!$C$5:$C$22,'Compiled grid proposal'!G$5:G$22,"error",0,1)</f>
        <v>148.5</v>
      </c>
      <c r="AJ8" s="103">
        <f>_xlfn.XLOOKUP($D8,'Compiled grid proposal'!$C$5:$C$22,'Compiled grid proposal'!H$5:H$22,"error",0,1)</f>
        <v>122.51250000000002</v>
      </c>
      <c r="AK8" s="103">
        <f>_xlfn.XLOOKUP($D8,'Compiled grid proposal'!$C$5:$C$22,'Compiled grid proposal'!I$5:I$22,"error",0,1)</f>
        <v>163.35000000000002</v>
      </c>
      <c r="AL8" s="103">
        <f>_xlfn.XLOOKUP($D8,'Compiled grid proposal'!$C$5:$C$22,'Compiled grid proposal'!J$5:J$22,"error",0,1)</f>
        <v>134.76375000000002</v>
      </c>
      <c r="AM8" s="103">
        <f>_xlfn.XLOOKUP($D8,'Compiled grid proposal'!$C$5:$C$22,'Compiled grid proposal'!K$5:K$22,"error",0,1)</f>
        <v>179.68500000000003</v>
      </c>
      <c r="AN8" s="103">
        <f>_xlfn.XLOOKUP($D8,'Compiled grid proposal'!$C$5:$C$22,'Compiled grid proposal'!L$5:L$22,"error",0,1)</f>
        <v>148.24012500000003</v>
      </c>
      <c r="AO8" s="103">
        <f>_xlfn.XLOOKUP($D8,'Compiled grid proposal'!$C$5:$C$22,'Compiled grid proposal'!M$5:M$22,"error",0,1)</f>
        <v>197.65350000000004</v>
      </c>
      <c r="AP8" s="103">
        <f>_xlfn.XLOOKUP($D8,'Compiled grid proposal'!$C$5:$C$22,'Compiled grid proposal'!N$5:N$22,"error",0,1)</f>
        <v>163.06413750000004</v>
      </c>
      <c r="AQ8" s="103">
        <f>_xlfn.XLOOKUP($D8,'Compiled grid proposal'!$C$5:$C$22,'Compiled grid proposal'!O$5:O$22,"error",0,1)</f>
        <v>217.41885000000005</v>
      </c>
      <c r="AR8" s="103">
        <f>_xlfn.XLOOKUP($D8,'Compiled grid proposal'!$C$5:$C$22,'Compiled grid proposal'!P$5:P$22,"error",0,1)</f>
        <v>179.37055125000006</v>
      </c>
      <c r="AS8" s="103">
        <f>_xlfn.XLOOKUP($D8,'Compiled grid proposal'!$C$5:$C$22,'Compiled grid proposal'!Q$5:Q$22,"error",0,1)</f>
        <v>239.16073500000007</v>
      </c>
      <c r="AT8" s="103">
        <f>_xlfn.XLOOKUP($D8,'Compiled grid proposal'!$C$5:$C$22,'Compiled grid proposal'!R$5:R$22,"error",0,1)</f>
        <v>197.30760637500006</v>
      </c>
      <c r="AU8" s="103">
        <f>_xlfn.XLOOKUP($D8,'Compiled grid proposal'!$C$5:$C$22,'Compiled grid proposal'!S$5:S$22,"error",0,1)</f>
        <v>263.07680850000008</v>
      </c>
      <c r="AV8" s="103">
        <f>_xlfn.XLOOKUP($D8,'Compiled grid proposal'!$C$5:$C$22,'Compiled grid proposal'!T$5:T$22,"error",0,1)</f>
        <v>217.03836701250009</v>
      </c>
      <c r="AW8" s="103">
        <f>_xlfn.XLOOKUP($D8,'Compiled grid proposal'!$C$5:$C$22,'Compiled grid proposal'!U$5:U$22,"error",0,1)</f>
        <v>289.38448935000014</v>
      </c>
      <c r="AX8" s="103">
        <f>_xlfn.XLOOKUP($D8,'Compiled grid proposal'!$C$5:$C$22,'Compiled grid proposal'!V$5:V$22,"error",0,1)</f>
        <v>225</v>
      </c>
      <c r="AY8" s="103">
        <f>_xlfn.XLOOKUP($D8,'Compiled grid proposal'!$C$5:$C$22,'Compiled grid proposal'!W$5:W$22,"error",0,1)</f>
        <v>300</v>
      </c>
      <c r="BA8" s="115">
        <f t="shared" si="0"/>
        <v>-21.75</v>
      </c>
      <c r="BB8" s="115">
        <f t="shared" si="1"/>
        <v>-85</v>
      </c>
      <c r="BC8" s="115">
        <f t="shared" si="2"/>
        <v>-22.625</v>
      </c>
      <c r="BD8" s="115">
        <f t="shared" si="3"/>
        <v>-85.5</v>
      </c>
      <c r="BE8" s="115">
        <f t="shared" si="4"/>
        <v>-21.487499999999983</v>
      </c>
      <c r="BF8" s="115">
        <f t="shared" si="5"/>
        <v>-80.649999999999977</v>
      </c>
      <c r="BG8" s="115">
        <f t="shared" si="6"/>
        <v>-19.236249999999984</v>
      </c>
      <c r="BH8" s="115">
        <f t="shared" si="7"/>
        <v>-74.314999999999969</v>
      </c>
      <c r="BI8" s="115">
        <f t="shared" si="8"/>
        <v>-16.759874999999965</v>
      </c>
      <c r="BJ8" s="115">
        <f t="shared" si="9"/>
        <v>-67.346499999999963</v>
      </c>
      <c r="BK8" s="115">
        <f t="shared" si="10"/>
        <v>-11.935862499999956</v>
      </c>
      <c r="BL8" s="115">
        <f t="shared" si="11"/>
        <v>-57.581149999999951</v>
      </c>
      <c r="BM8" s="115">
        <f t="shared" si="12"/>
        <v>-15.629448749999938</v>
      </c>
      <c r="BN8" s="115">
        <f t="shared" si="13"/>
        <v>-55.839264999999926</v>
      </c>
      <c r="BO8" s="115">
        <f t="shared" si="14"/>
        <v>-18.692393624999937</v>
      </c>
      <c r="BP8" s="115">
        <f t="shared" si="15"/>
        <v>-52.923191499999916</v>
      </c>
      <c r="BQ8" s="115">
        <f t="shared" si="16"/>
        <v>-39.961632987499911</v>
      </c>
      <c r="BR8" s="115">
        <f t="shared" si="17"/>
        <v>-67.615510649999862</v>
      </c>
      <c r="BS8" s="115">
        <f t="shared" si="18"/>
        <v>-73</v>
      </c>
      <c r="BT8" s="115">
        <f t="shared" si="19"/>
        <v>-97</v>
      </c>
      <c r="BV8" s="116">
        <f t="shared" si="20"/>
        <v>-0.17682926829268292</v>
      </c>
      <c r="BW8" s="116">
        <f t="shared" si="21"/>
        <v>-0.38636363636363635</v>
      </c>
      <c r="BX8" s="116">
        <f t="shared" si="22"/>
        <v>-0.16884328358208955</v>
      </c>
      <c r="BY8" s="116">
        <f t="shared" si="23"/>
        <v>-0.36538461538461536</v>
      </c>
      <c r="BZ8" s="116">
        <f t="shared" si="24"/>
        <v>-0.14921874999999987</v>
      </c>
      <c r="CA8" s="116">
        <f t="shared" si="25"/>
        <v>-0.33053278688524579</v>
      </c>
      <c r="CB8" s="116">
        <f t="shared" si="26"/>
        <v>-0.12491071428571418</v>
      </c>
      <c r="CC8" s="116">
        <f t="shared" si="27"/>
        <v>-0.2925787401574802</v>
      </c>
      <c r="CD8" s="116">
        <f t="shared" si="28"/>
        <v>-0.10157499999999979</v>
      </c>
      <c r="CE8" s="116">
        <f t="shared" si="29"/>
        <v>-0.25413773584905647</v>
      </c>
      <c r="CF8" s="116">
        <f t="shared" si="30"/>
        <v>-6.8204928571428319E-2</v>
      </c>
      <c r="CG8" s="116">
        <f t="shared" si="31"/>
        <v>-0.20938599999999982</v>
      </c>
      <c r="CH8" s="116">
        <f t="shared" si="32"/>
        <v>-8.0151019230768908E-2</v>
      </c>
      <c r="CI8" s="116">
        <f t="shared" si="33"/>
        <v>-0.18928564406779635</v>
      </c>
      <c r="CJ8" s="116">
        <f t="shared" si="34"/>
        <v>-8.6538859374999708E-2</v>
      </c>
      <c r="CK8" s="116">
        <f t="shared" si="35"/>
        <v>-0.16747845411392379</v>
      </c>
      <c r="CL8" s="116">
        <f t="shared" si="36"/>
        <v>-0.15549273535992184</v>
      </c>
      <c r="CM8" s="116">
        <f t="shared" si="37"/>
        <v>-0.18939918949579793</v>
      </c>
      <c r="CN8" s="116">
        <f t="shared" si="38"/>
        <v>-0.24496644295302014</v>
      </c>
      <c r="CO8" s="116">
        <f t="shared" si="39"/>
        <v>-0.24433249370277077</v>
      </c>
    </row>
    <row r="9" spans="1:93">
      <c r="A9" s="41" t="s">
        <v>28</v>
      </c>
      <c r="B9" s="44" t="s">
        <v>9</v>
      </c>
      <c r="C9" s="100">
        <v>13</v>
      </c>
      <c r="D9" s="44">
        <v>14</v>
      </c>
      <c r="E9" s="44">
        <v>12</v>
      </c>
      <c r="F9" s="44"/>
      <c r="G9" s="44" t="s">
        <v>18</v>
      </c>
      <c r="H9" s="44"/>
      <c r="I9" s="44"/>
      <c r="K9" s="103">
        <f>_xlfn.XLOOKUP($C9,'SQUO grid'!$B$4:$B$18,'SQUO grid'!C$4:C$18,"error",0,1)</f>
        <v>123</v>
      </c>
      <c r="L9" s="103">
        <f>_xlfn.XLOOKUP($C9,'SQUO grid'!$B$4:$B$18,'SQUO grid'!D$4:D$18,"error",0,1)</f>
        <v>164</v>
      </c>
      <c r="M9" s="103">
        <f>_xlfn.XLOOKUP($C9,'SQUO grid'!$B$4:$B$18,'SQUO grid'!E$4:E$18,"error",0,1)</f>
        <v>134</v>
      </c>
      <c r="N9" s="103">
        <f>_xlfn.XLOOKUP($C9,'SQUO grid'!$B$4:$B$18,'SQUO grid'!F$4:F$18,"error",0,1)</f>
        <v>178</v>
      </c>
      <c r="O9" s="103">
        <f>_xlfn.XLOOKUP($C9,'SQUO grid'!$B$4:$B$18,'SQUO grid'!G$4:G$18,"error",0,1)</f>
        <v>144</v>
      </c>
      <c r="P9" s="103">
        <f>_xlfn.XLOOKUP($C9,'SQUO grid'!$B$4:$B$18,'SQUO grid'!H$4:H$18,"error",0,1)</f>
        <v>192</v>
      </c>
      <c r="Q9" s="103">
        <f>_xlfn.XLOOKUP($C9,'SQUO grid'!$B$4:$B$18,'SQUO grid'!I$4:I$18,"error",0,1)</f>
        <v>154</v>
      </c>
      <c r="R9" s="103">
        <f>_xlfn.XLOOKUP($C9,'SQUO grid'!$B$4:$B$18,'SQUO grid'!J$4:J$18,"error",0,1)</f>
        <v>205</v>
      </c>
      <c r="S9" s="103">
        <f>_xlfn.XLOOKUP($C9,'SQUO grid'!$B$4:$B$18,'SQUO grid'!K$4:K$18,"error",0,1)</f>
        <v>165</v>
      </c>
      <c r="T9" s="103">
        <f>_xlfn.XLOOKUP($C9,'SQUO grid'!$B$4:$B$18,'SQUO grid'!L$4:L$18,"error",0,1)</f>
        <v>219</v>
      </c>
      <c r="U9" s="103">
        <f>_xlfn.XLOOKUP($C9,'SQUO grid'!$B$4:$B$18,'SQUO grid'!M$4:M$18,"error",0,1)</f>
        <v>175</v>
      </c>
      <c r="V9" s="103">
        <f>_xlfn.XLOOKUP($C9,'SQUO grid'!$B$4:$B$18,'SQUO grid'!N$4:N$18,"error",0,1)</f>
        <v>233</v>
      </c>
      <c r="W9" s="103">
        <f>_xlfn.XLOOKUP($C9,'SQUO grid'!$B$4:$B$18,'SQUO grid'!O$4:O$18,"error",0,1)</f>
        <v>195</v>
      </c>
      <c r="X9" s="103">
        <f>_xlfn.XLOOKUP($C9,'SQUO grid'!$B$4:$B$18,'SQUO grid'!P$4:P$18,"error",0,1)</f>
        <v>260</v>
      </c>
      <c r="Y9" s="103">
        <f>_xlfn.XLOOKUP($C9,'SQUO grid'!$B$4:$B$18,'SQUO grid'!Q$4:Q$18,"error",0,1)</f>
        <v>216</v>
      </c>
      <c r="Z9" s="103">
        <f>_xlfn.XLOOKUP($C9,'SQUO grid'!$B$4:$B$18,'SQUO grid'!R$4:R$18,"error",0,1)</f>
        <v>288</v>
      </c>
      <c r="AA9" s="103">
        <f>_xlfn.XLOOKUP($C9,'SQUO grid'!$B$4:$B$18,'SQUO grid'!S$4:S$18,"error",0,1)</f>
        <v>257</v>
      </c>
      <c r="AB9" s="103">
        <f>_xlfn.XLOOKUP($C9,'SQUO grid'!$B$4:$B$18,'SQUO grid'!T$4:T$18,"error",0,1)</f>
        <v>342</v>
      </c>
      <c r="AC9" s="103">
        <f>_xlfn.XLOOKUP($C9,'SQUO grid'!$B$4:$B$18,'SQUO grid'!U$4:U$18,"error",0,1)</f>
        <v>298</v>
      </c>
      <c r="AD9" s="103">
        <f>_xlfn.XLOOKUP($C9,'SQUO grid'!$B$4:$B$18,'SQUO grid'!V$4:V$18,"error",0,1)</f>
        <v>397</v>
      </c>
      <c r="AF9" s="103">
        <f>_xlfn.XLOOKUP($D9,'Compiled grid proposal'!$C$5:$C$22,'Compiled grid proposal'!D$5:D$22,"error",0,1)</f>
        <v>87.75</v>
      </c>
      <c r="AG9" s="103">
        <f>_xlfn.XLOOKUP($D9,'Compiled grid proposal'!$C$5:$C$22,'Compiled grid proposal'!E$5:E$22,"error",0,1)</f>
        <v>117</v>
      </c>
      <c r="AH9" s="103">
        <f>_xlfn.XLOOKUP($D9,'Compiled grid proposal'!$C$5:$C$22,'Compiled grid proposal'!F$5:F$22,"error",0,1)</f>
        <v>96.525000000000006</v>
      </c>
      <c r="AI9" s="103">
        <f>_xlfn.XLOOKUP($D9,'Compiled grid proposal'!$C$5:$C$22,'Compiled grid proposal'!G$5:G$22,"error",0,1)</f>
        <v>128.70000000000002</v>
      </c>
      <c r="AJ9" s="103">
        <f>_xlfn.XLOOKUP($D9,'Compiled grid proposal'!$C$5:$C$22,'Compiled grid proposal'!H$5:H$22,"error",0,1)</f>
        <v>106.17750000000001</v>
      </c>
      <c r="AK9" s="103">
        <f>_xlfn.XLOOKUP($D9,'Compiled grid proposal'!$C$5:$C$22,'Compiled grid proposal'!I$5:I$22,"error",0,1)</f>
        <v>141.57000000000002</v>
      </c>
      <c r="AL9" s="103">
        <f>_xlfn.XLOOKUP($D9,'Compiled grid proposal'!$C$5:$C$22,'Compiled grid proposal'!J$5:J$22,"error",0,1)</f>
        <v>116.79525000000002</v>
      </c>
      <c r="AM9" s="103">
        <f>_xlfn.XLOOKUP($D9,'Compiled grid proposal'!$C$5:$C$22,'Compiled grid proposal'!K$5:K$22,"error",0,1)</f>
        <v>155.72700000000003</v>
      </c>
      <c r="AN9" s="103">
        <f>_xlfn.XLOOKUP($D9,'Compiled grid proposal'!$C$5:$C$22,'Compiled grid proposal'!L$5:L$22,"error",0,1)</f>
        <v>128.47477500000005</v>
      </c>
      <c r="AO9" s="103">
        <f>_xlfn.XLOOKUP($D9,'Compiled grid proposal'!$C$5:$C$22,'Compiled grid proposal'!M$5:M$22,"error",0,1)</f>
        <v>171.29970000000006</v>
      </c>
      <c r="AP9" s="103">
        <f>_xlfn.XLOOKUP($D9,'Compiled grid proposal'!$C$5:$C$22,'Compiled grid proposal'!N$5:N$22,"error",0,1)</f>
        <v>141.32225250000005</v>
      </c>
      <c r="AQ9" s="103">
        <f>_xlfn.XLOOKUP($D9,'Compiled grid proposal'!$C$5:$C$22,'Compiled grid proposal'!O$5:O$22,"error",0,1)</f>
        <v>188.42967000000007</v>
      </c>
      <c r="AR9" s="103">
        <f>_xlfn.XLOOKUP($D9,'Compiled grid proposal'!$C$5:$C$22,'Compiled grid proposal'!P$5:P$22,"error",0,1)</f>
        <v>155.45447775000008</v>
      </c>
      <c r="AS9" s="103">
        <f>_xlfn.XLOOKUP($D9,'Compiled grid proposal'!$C$5:$C$22,'Compiled grid proposal'!Q$5:Q$22,"error",0,1)</f>
        <v>207.27263700000009</v>
      </c>
      <c r="AT9" s="103">
        <f>_xlfn.XLOOKUP($D9,'Compiled grid proposal'!$C$5:$C$22,'Compiled grid proposal'!R$5:R$22,"error",0,1)</f>
        <v>170.99992552500009</v>
      </c>
      <c r="AU9" s="103">
        <f>_xlfn.XLOOKUP($D9,'Compiled grid proposal'!$C$5:$C$22,'Compiled grid proposal'!S$5:S$22,"error",0,1)</f>
        <v>227.99990070000013</v>
      </c>
      <c r="AV9" s="103">
        <f>_xlfn.XLOOKUP($D9,'Compiled grid proposal'!$C$5:$C$22,'Compiled grid proposal'!T$5:T$22,"error",0,1)</f>
        <v>188.09991807750012</v>
      </c>
      <c r="AW9" s="103">
        <f>_xlfn.XLOOKUP($D9,'Compiled grid proposal'!$C$5:$C$22,'Compiled grid proposal'!U$5:U$22,"error",0,1)</f>
        <v>250.79989077000016</v>
      </c>
      <c r="AX9" s="103">
        <f>_xlfn.XLOOKUP($D9,'Compiled grid proposal'!$C$5:$C$22,'Compiled grid proposal'!V$5:V$22,"error",0,1)</f>
        <v>195</v>
      </c>
      <c r="AY9" s="103">
        <f>_xlfn.XLOOKUP($D9,'Compiled grid proposal'!$C$5:$C$22,'Compiled grid proposal'!W$5:W$22,"error",0,1)</f>
        <v>260</v>
      </c>
      <c r="BA9" s="115">
        <f t="shared" si="0"/>
        <v>-35.25</v>
      </c>
      <c r="BB9" s="115">
        <f t="shared" si="1"/>
        <v>-47</v>
      </c>
      <c r="BC9" s="115">
        <f t="shared" si="2"/>
        <v>-37.474999999999994</v>
      </c>
      <c r="BD9" s="115">
        <f t="shared" si="3"/>
        <v>-49.299999999999983</v>
      </c>
      <c r="BE9" s="115">
        <f t="shared" si="4"/>
        <v>-37.822499999999991</v>
      </c>
      <c r="BF9" s="115">
        <f t="shared" si="5"/>
        <v>-50.429999999999978</v>
      </c>
      <c r="BG9" s="115">
        <f t="shared" si="6"/>
        <v>-37.204749999999976</v>
      </c>
      <c r="BH9" s="115">
        <f t="shared" si="7"/>
        <v>-49.272999999999968</v>
      </c>
      <c r="BI9" s="115">
        <f t="shared" si="8"/>
        <v>-36.525224999999949</v>
      </c>
      <c r="BJ9" s="115">
        <f t="shared" si="9"/>
        <v>-47.700299999999942</v>
      </c>
      <c r="BK9" s="115">
        <f t="shared" si="10"/>
        <v>-33.677747499999953</v>
      </c>
      <c r="BL9" s="115">
        <f t="shared" si="11"/>
        <v>-44.570329999999927</v>
      </c>
      <c r="BM9" s="115">
        <f t="shared" si="12"/>
        <v>-39.545522249999919</v>
      </c>
      <c r="BN9" s="115">
        <f t="shared" si="13"/>
        <v>-52.727362999999912</v>
      </c>
      <c r="BO9" s="115">
        <f t="shared" si="14"/>
        <v>-45.000074474999906</v>
      </c>
      <c r="BP9" s="115">
        <f t="shared" si="15"/>
        <v>-60.000099299999874</v>
      </c>
      <c r="BQ9" s="115">
        <f t="shared" si="16"/>
        <v>-68.900081922499879</v>
      </c>
      <c r="BR9" s="115">
        <f t="shared" si="17"/>
        <v>-91.200109229999839</v>
      </c>
      <c r="BS9" s="115">
        <f t="shared" si="18"/>
        <v>-103</v>
      </c>
      <c r="BT9" s="115">
        <f t="shared" si="19"/>
        <v>-137</v>
      </c>
      <c r="BV9" s="116">
        <f t="shared" si="20"/>
        <v>-0.28658536585365851</v>
      </c>
      <c r="BW9" s="116">
        <f t="shared" si="21"/>
        <v>-0.28658536585365851</v>
      </c>
      <c r="BX9" s="116">
        <f t="shared" si="22"/>
        <v>-0.27966417910447755</v>
      </c>
      <c r="BY9" s="116">
        <f t="shared" si="23"/>
        <v>-0.27696629213483137</v>
      </c>
      <c r="BZ9" s="116">
        <f t="shared" si="24"/>
        <v>-0.26265624999999992</v>
      </c>
      <c r="CA9" s="116">
        <f t="shared" si="25"/>
        <v>-0.26265624999999987</v>
      </c>
      <c r="CB9" s="116">
        <f t="shared" si="26"/>
        <v>-0.24158928571428556</v>
      </c>
      <c r="CC9" s="116">
        <f t="shared" si="27"/>
        <v>-0.24035609756097545</v>
      </c>
      <c r="CD9" s="116">
        <f t="shared" si="28"/>
        <v>-0.2213649999999997</v>
      </c>
      <c r="CE9" s="116">
        <f t="shared" si="29"/>
        <v>-0.21780958904109562</v>
      </c>
      <c r="CF9" s="116">
        <f t="shared" si="30"/>
        <v>-0.19244427142857115</v>
      </c>
      <c r="CG9" s="116">
        <f t="shared" si="31"/>
        <v>-0.19128896995708122</v>
      </c>
      <c r="CH9" s="116">
        <f t="shared" si="32"/>
        <v>-0.20279754999999958</v>
      </c>
      <c r="CI9" s="116">
        <f t="shared" si="33"/>
        <v>-0.20279754999999966</v>
      </c>
      <c r="CJ9" s="116">
        <f t="shared" si="34"/>
        <v>-0.20833367812499956</v>
      </c>
      <c r="CK9" s="116">
        <f t="shared" si="35"/>
        <v>-0.20833367812499956</v>
      </c>
      <c r="CL9" s="116">
        <f t="shared" si="36"/>
        <v>-0.26809370397859877</v>
      </c>
      <c r="CM9" s="116">
        <f t="shared" si="37"/>
        <v>-0.26666698605263112</v>
      </c>
      <c r="CN9" s="116">
        <f t="shared" si="38"/>
        <v>-0.34563758389261745</v>
      </c>
      <c r="CO9" s="116">
        <f t="shared" si="39"/>
        <v>-0.34508816120906799</v>
      </c>
    </row>
    <row r="10" spans="1:93">
      <c r="A10" s="41" t="s">
        <v>29</v>
      </c>
      <c r="B10" s="44" t="s">
        <v>9</v>
      </c>
      <c r="C10" s="100">
        <v>13</v>
      </c>
      <c r="D10" s="44">
        <v>14</v>
      </c>
      <c r="E10" s="44">
        <v>14</v>
      </c>
      <c r="F10" s="44"/>
      <c r="G10" s="44" t="s">
        <v>18</v>
      </c>
      <c r="H10" s="44"/>
      <c r="I10" s="44"/>
      <c r="K10" s="103">
        <f>_xlfn.XLOOKUP($C10,'SQUO grid'!$B$4:$B$18,'SQUO grid'!C$4:C$18,"error",0,1)</f>
        <v>123</v>
      </c>
      <c r="L10" s="103">
        <f>_xlfn.XLOOKUP($C10,'SQUO grid'!$B$4:$B$18,'SQUO grid'!D$4:D$18,"error",0,1)</f>
        <v>164</v>
      </c>
      <c r="M10" s="103">
        <f>_xlfn.XLOOKUP($C10,'SQUO grid'!$B$4:$B$18,'SQUO grid'!E$4:E$18,"error",0,1)</f>
        <v>134</v>
      </c>
      <c r="N10" s="103">
        <f>_xlfn.XLOOKUP($C10,'SQUO grid'!$B$4:$B$18,'SQUO grid'!F$4:F$18,"error",0,1)</f>
        <v>178</v>
      </c>
      <c r="O10" s="103">
        <f>_xlfn.XLOOKUP($C10,'SQUO grid'!$B$4:$B$18,'SQUO grid'!G$4:G$18,"error",0,1)</f>
        <v>144</v>
      </c>
      <c r="P10" s="103">
        <f>_xlfn.XLOOKUP($C10,'SQUO grid'!$B$4:$B$18,'SQUO grid'!H$4:H$18,"error",0,1)</f>
        <v>192</v>
      </c>
      <c r="Q10" s="103">
        <f>_xlfn.XLOOKUP($C10,'SQUO grid'!$B$4:$B$18,'SQUO grid'!I$4:I$18,"error",0,1)</f>
        <v>154</v>
      </c>
      <c r="R10" s="103">
        <f>_xlfn.XLOOKUP($C10,'SQUO grid'!$B$4:$B$18,'SQUO grid'!J$4:J$18,"error",0,1)</f>
        <v>205</v>
      </c>
      <c r="S10" s="103">
        <f>_xlfn.XLOOKUP($C10,'SQUO grid'!$B$4:$B$18,'SQUO grid'!K$4:K$18,"error",0,1)</f>
        <v>165</v>
      </c>
      <c r="T10" s="103">
        <f>_xlfn.XLOOKUP($C10,'SQUO grid'!$B$4:$B$18,'SQUO grid'!L$4:L$18,"error",0,1)</f>
        <v>219</v>
      </c>
      <c r="U10" s="103">
        <f>_xlfn.XLOOKUP($C10,'SQUO grid'!$B$4:$B$18,'SQUO grid'!M$4:M$18,"error",0,1)</f>
        <v>175</v>
      </c>
      <c r="V10" s="103">
        <f>_xlfn.XLOOKUP($C10,'SQUO grid'!$B$4:$B$18,'SQUO grid'!N$4:N$18,"error",0,1)</f>
        <v>233</v>
      </c>
      <c r="W10" s="103">
        <f>_xlfn.XLOOKUP($C10,'SQUO grid'!$B$4:$B$18,'SQUO grid'!O$4:O$18,"error",0,1)</f>
        <v>195</v>
      </c>
      <c r="X10" s="103">
        <f>_xlfn.XLOOKUP($C10,'SQUO grid'!$B$4:$B$18,'SQUO grid'!P$4:P$18,"error",0,1)</f>
        <v>260</v>
      </c>
      <c r="Y10" s="103">
        <f>_xlfn.XLOOKUP($C10,'SQUO grid'!$B$4:$B$18,'SQUO grid'!Q$4:Q$18,"error",0,1)</f>
        <v>216</v>
      </c>
      <c r="Z10" s="103">
        <f>_xlfn.XLOOKUP($C10,'SQUO grid'!$B$4:$B$18,'SQUO grid'!R$4:R$18,"error",0,1)</f>
        <v>288</v>
      </c>
      <c r="AA10" s="103">
        <f>_xlfn.XLOOKUP($C10,'SQUO grid'!$B$4:$B$18,'SQUO grid'!S$4:S$18,"error",0,1)</f>
        <v>257</v>
      </c>
      <c r="AB10" s="103">
        <f>_xlfn.XLOOKUP($C10,'SQUO grid'!$B$4:$B$18,'SQUO grid'!T$4:T$18,"error",0,1)</f>
        <v>342</v>
      </c>
      <c r="AC10" s="103">
        <f>_xlfn.XLOOKUP($C10,'SQUO grid'!$B$4:$B$18,'SQUO grid'!U$4:U$18,"error",0,1)</f>
        <v>298</v>
      </c>
      <c r="AD10" s="103">
        <f>_xlfn.XLOOKUP($C10,'SQUO grid'!$B$4:$B$18,'SQUO grid'!V$4:V$18,"error",0,1)</f>
        <v>397</v>
      </c>
      <c r="AF10" s="103">
        <f>_xlfn.XLOOKUP($D10,'Compiled grid proposal'!$C$5:$C$22,'Compiled grid proposal'!D$5:D$22,"error",0,1)</f>
        <v>87.75</v>
      </c>
      <c r="AG10" s="103">
        <f>_xlfn.XLOOKUP($D10,'Compiled grid proposal'!$C$5:$C$22,'Compiled grid proposal'!E$5:E$22,"error",0,1)</f>
        <v>117</v>
      </c>
      <c r="AH10" s="103">
        <f>_xlfn.XLOOKUP($D10,'Compiled grid proposal'!$C$5:$C$22,'Compiled grid proposal'!F$5:F$22,"error",0,1)</f>
        <v>96.525000000000006</v>
      </c>
      <c r="AI10" s="103">
        <f>_xlfn.XLOOKUP($D10,'Compiled grid proposal'!$C$5:$C$22,'Compiled grid proposal'!G$5:G$22,"error",0,1)</f>
        <v>128.70000000000002</v>
      </c>
      <c r="AJ10" s="103">
        <f>_xlfn.XLOOKUP($D10,'Compiled grid proposal'!$C$5:$C$22,'Compiled grid proposal'!H$5:H$22,"error",0,1)</f>
        <v>106.17750000000001</v>
      </c>
      <c r="AK10" s="103">
        <f>_xlfn.XLOOKUP($D10,'Compiled grid proposal'!$C$5:$C$22,'Compiled grid proposal'!I$5:I$22,"error",0,1)</f>
        <v>141.57000000000002</v>
      </c>
      <c r="AL10" s="103">
        <f>_xlfn.XLOOKUP($D10,'Compiled grid proposal'!$C$5:$C$22,'Compiled grid proposal'!J$5:J$22,"error",0,1)</f>
        <v>116.79525000000002</v>
      </c>
      <c r="AM10" s="103">
        <f>_xlfn.XLOOKUP($D10,'Compiled grid proposal'!$C$5:$C$22,'Compiled grid proposal'!K$5:K$22,"error",0,1)</f>
        <v>155.72700000000003</v>
      </c>
      <c r="AN10" s="103">
        <f>_xlfn.XLOOKUP($D10,'Compiled grid proposal'!$C$5:$C$22,'Compiled grid proposal'!L$5:L$22,"error",0,1)</f>
        <v>128.47477500000005</v>
      </c>
      <c r="AO10" s="103">
        <f>_xlfn.XLOOKUP($D10,'Compiled grid proposal'!$C$5:$C$22,'Compiled grid proposal'!M$5:M$22,"error",0,1)</f>
        <v>171.29970000000006</v>
      </c>
      <c r="AP10" s="103">
        <f>_xlfn.XLOOKUP($D10,'Compiled grid proposal'!$C$5:$C$22,'Compiled grid proposal'!N$5:N$22,"error",0,1)</f>
        <v>141.32225250000005</v>
      </c>
      <c r="AQ10" s="103">
        <f>_xlfn.XLOOKUP($D10,'Compiled grid proposal'!$C$5:$C$22,'Compiled grid proposal'!O$5:O$22,"error",0,1)</f>
        <v>188.42967000000007</v>
      </c>
      <c r="AR10" s="103">
        <f>_xlfn.XLOOKUP($D10,'Compiled grid proposal'!$C$5:$C$22,'Compiled grid proposal'!P$5:P$22,"error",0,1)</f>
        <v>155.45447775000008</v>
      </c>
      <c r="AS10" s="103">
        <f>_xlfn.XLOOKUP($D10,'Compiled grid proposal'!$C$5:$C$22,'Compiled grid proposal'!Q$5:Q$22,"error",0,1)</f>
        <v>207.27263700000009</v>
      </c>
      <c r="AT10" s="103">
        <f>_xlfn.XLOOKUP($D10,'Compiled grid proposal'!$C$5:$C$22,'Compiled grid proposal'!R$5:R$22,"error",0,1)</f>
        <v>170.99992552500009</v>
      </c>
      <c r="AU10" s="103">
        <f>_xlfn.XLOOKUP($D10,'Compiled grid proposal'!$C$5:$C$22,'Compiled grid proposal'!S$5:S$22,"error",0,1)</f>
        <v>227.99990070000013</v>
      </c>
      <c r="AV10" s="103">
        <f>_xlfn.XLOOKUP($D10,'Compiled grid proposal'!$C$5:$C$22,'Compiled grid proposal'!T$5:T$22,"error",0,1)</f>
        <v>188.09991807750012</v>
      </c>
      <c r="AW10" s="103">
        <f>_xlfn.XLOOKUP($D10,'Compiled grid proposal'!$C$5:$C$22,'Compiled grid proposal'!U$5:U$22,"error",0,1)</f>
        <v>250.79989077000016</v>
      </c>
      <c r="AX10" s="103">
        <f>_xlfn.XLOOKUP($D10,'Compiled grid proposal'!$C$5:$C$22,'Compiled grid proposal'!V$5:V$22,"error",0,1)</f>
        <v>195</v>
      </c>
      <c r="AY10" s="103">
        <f>_xlfn.XLOOKUP($D10,'Compiled grid proposal'!$C$5:$C$22,'Compiled grid proposal'!W$5:W$22,"error",0,1)</f>
        <v>260</v>
      </c>
      <c r="BA10" s="115">
        <f t="shared" si="0"/>
        <v>-35.25</v>
      </c>
      <c r="BB10" s="115">
        <f t="shared" si="1"/>
        <v>-47</v>
      </c>
      <c r="BC10" s="115">
        <f t="shared" si="2"/>
        <v>-37.474999999999994</v>
      </c>
      <c r="BD10" s="115">
        <f t="shared" si="3"/>
        <v>-49.299999999999983</v>
      </c>
      <c r="BE10" s="115">
        <f t="shared" si="4"/>
        <v>-37.822499999999991</v>
      </c>
      <c r="BF10" s="115">
        <f t="shared" si="5"/>
        <v>-50.429999999999978</v>
      </c>
      <c r="BG10" s="115">
        <f t="shared" si="6"/>
        <v>-37.204749999999976</v>
      </c>
      <c r="BH10" s="115">
        <f t="shared" si="7"/>
        <v>-49.272999999999968</v>
      </c>
      <c r="BI10" s="115">
        <f t="shared" si="8"/>
        <v>-36.525224999999949</v>
      </c>
      <c r="BJ10" s="115">
        <f t="shared" si="9"/>
        <v>-47.700299999999942</v>
      </c>
      <c r="BK10" s="115">
        <f t="shared" si="10"/>
        <v>-33.677747499999953</v>
      </c>
      <c r="BL10" s="115">
        <f t="shared" si="11"/>
        <v>-44.570329999999927</v>
      </c>
      <c r="BM10" s="115">
        <f t="shared" si="12"/>
        <v>-39.545522249999919</v>
      </c>
      <c r="BN10" s="115">
        <f t="shared" si="13"/>
        <v>-52.727362999999912</v>
      </c>
      <c r="BO10" s="115">
        <f t="shared" si="14"/>
        <v>-45.000074474999906</v>
      </c>
      <c r="BP10" s="115">
        <f t="shared" si="15"/>
        <v>-60.000099299999874</v>
      </c>
      <c r="BQ10" s="115">
        <f t="shared" si="16"/>
        <v>-68.900081922499879</v>
      </c>
      <c r="BR10" s="115">
        <f t="shared" si="17"/>
        <v>-91.200109229999839</v>
      </c>
      <c r="BS10" s="115">
        <f t="shared" si="18"/>
        <v>-103</v>
      </c>
      <c r="BT10" s="115">
        <f t="shared" si="19"/>
        <v>-137</v>
      </c>
      <c r="BV10" s="116">
        <f t="shared" si="20"/>
        <v>-0.28658536585365851</v>
      </c>
      <c r="BW10" s="116">
        <f t="shared" si="21"/>
        <v>-0.28658536585365851</v>
      </c>
      <c r="BX10" s="116">
        <f t="shared" si="22"/>
        <v>-0.27966417910447755</v>
      </c>
      <c r="BY10" s="116">
        <f t="shared" si="23"/>
        <v>-0.27696629213483137</v>
      </c>
      <c r="BZ10" s="116">
        <f t="shared" si="24"/>
        <v>-0.26265624999999992</v>
      </c>
      <c r="CA10" s="116">
        <f t="shared" si="25"/>
        <v>-0.26265624999999987</v>
      </c>
      <c r="CB10" s="116">
        <f t="shared" si="26"/>
        <v>-0.24158928571428556</v>
      </c>
      <c r="CC10" s="116">
        <f t="shared" si="27"/>
        <v>-0.24035609756097545</v>
      </c>
      <c r="CD10" s="116">
        <f t="shared" si="28"/>
        <v>-0.2213649999999997</v>
      </c>
      <c r="CE10" s="116">
        <f t="shared" si="29"/>
        <v>-0.21780958904109562</v>
      </c>
      <c r="CF10" s="116">
        <f t="shared" si="30"/>
        <v>-0.19244427142857115</v>
      </c>
      <c r="CG10" s="116">
        <f t="shared" si="31"/>
        <v>-0.19128896995708122</v>
      </c>
      <c r="CH10" s="116">
        <f t="shared" si="32"/>
        <v>-0.20279754999999958</v>
      </c>
      <c r="CI10" s="116">
        <f t="shared" si="33"/>
        <v>-0.20279754999999966</v>
      </c>
      <c r="CJ10" s="116">
        <f t="shared" si="34"/>
        <v>-0.20833367812499956</v>
      </c>
      <c r="CK10" s="116">
        <f t="shared" si="35"/>
        <v>-0.20833367812499956</v>
      </c>
      <c r="CL10" s="116">
        <f t="shared" si="36"/>
        <v>-0.26809370397859877</v>
      </c>
      <c r="CM10" s="116">
        <f t="shared" si="37"/>
        <v>-0.26666698605263112</v>
      </c>
      <c r="CN10" s="116">
        <f t="shared" si="38"/>
        <v>-0.34563758389261745</v>
      </c>
      <c r="CO10" s="116">
        <f t="shared" si="39"/>
        <v>-0.34508816120906799</v>
      </c>
    </row>
    <row r="11" spans="1:93">
      <c r="A11" s="41" t="s">
        <v>30</v>
      </c>
      <c r="B11" s="44" t="s">
        <v>9</v>
      </c>
      <c r="C11" s="100">
        <v>12</v>
      </c>
      <c r="D11" s="44">
        <v>13</v>
      </c>
      <c r="E11" s="44">
        <v>14</v>
      </c>
      <c r="F11" s="44" t="s">
        <v>18</v>
      </c>
      <c r="G11" s="44" t="s">
        <v>18</v>
      </c>
      <c r="H11" s="44"/>
      <c r="I11" s="44" t="s">
        <v>18</v>
      </c>
      <c r="K11" s="103">
        <f>_xlfn.XLOOKUP($C11,'SQUO grid'!$B$4:$B$18,'SQUO grid'!C$4:C$18,"error",0,1)</f>
        <v>93</v>
      </c>
      <c r="L11" s="103">
        <f>_xlfn.XLOOKUP($C11,'SQUO grid'!$B$4:$B$18,'SQUO grid'!D$4:D$18,"error",0,1)</f>
        <v>123</v>
      </c>
      <c r="M11" s="103">
        <f>_xlfn.XLOOKUP($C11,'SQUO grid'!$B$4:$B$18,'SQUO grid'!E$4:E$18,"error",0,1)</f>
        <v>102</v>
      </c>
      <c r="N11" s="103">
        <f>_xlfn.XLOOKUP($C11,'SQUO grid'!$B$4:$B$18,'SQUO grid'!F$4:F$18,"error",0,1)</f>
        <v>136</v>
      </c>
      <c r="O11" s="103">
        <f>_xlfn.XLOOKUP($C11,'SQUO grid'!$B$4:$B$18,'SQUO grid'!G$4:G$18,"error",0,1)</f>
        <v>111</v>
      </c>
      <c r="P11" s="103">
        <f>_xlfn.XLOOKUP($C11,'SQUO grid'!$B$4:$B$18,'SQUO grid'!H$4:H$18,"error",0,1)</f>
        <v>147</v>
      </c>
      <c r="Q11" s="103">
        <f>_xlfn.XLOOKUP($C11,'SQUO grid'!$B$4:$B$18,'SQUO grid'!I$4:I$18,"error",0,1)</f>
        <v>120</v>
      </c>
      <c r="R11" s="103">
        <f>_xlfn.XLOOKUP($C11,'SQUO grid'!$B$4:$B$18,'SQUO grid'!J$4:J$18,"error",0,1)</f>
        <v>160</v>
      </c>
      <c r="S11" s="103">
        <f>_xlfn.XLOOKUP($C11,'SQUO grid'!$B$4:$B$18,'SQUO grid'!K$4:K$18,"error",0,1)</f>
        <v>129</v>
      </c>
      <c r="T11" s="103">
        <f>_xlfn.XLOOKUP($C11,'SQUO grid'!$B$4:$B$18,'SQUO grid'!L$4:L$18,"error",0,1)</f>
        <v>171</v>
      </c>
      <c r="U11" s="103">
        <f>_xlfn.XLOOKUP($C11,'SQUO grid'!$B$4:$B$18,'SQUO grid'!M$4:M$18,"error",0,1)</f>
        <v>138</v>
      </c>
      <c r="V11" s="103">
        <f>_xlfn.XLOOKUP($C11,'SQUO grid'!$B$4:$B$18,'SQUO grid'!N$4:N$18,"error",0,1)</f>
        <v>184</v>
      </c>
      <c r="W11" s="103">
        <f>_xlfn.XLOOKUP($C11,'SQUO grid'!$B$4:$B$18,'SQUO grid'!O$4:O$18,"error",0,1)</f>
        <v>162</v>
      </c>
      <c r="X11" s="103">
        <f>_xlfn.XLOOKUP($C11,'SQUO grid'!$B$4:$B$18,'SQUO grid'!P$4:P$18,"error",0,1)</f>
        <v>216</v>
      </c>
      <c r="Y11" s="103">
        <f>_xlfn.XLOOKUP($C11,'SQUO grid'!$B$4:$B$18,'SQUO grid'!Q$4:Q$18,"error",0,1)</f>
        <v>178</v>
      </c>
      <c r="Z11" s="103">
        <f>_xlfn.XLOOKUP($C11,'SQUO grid'!$B$4:$B$18,'SQUO grid'!R$4:R$18,"error",0,1)</f>
        <v>236</v>
      </c>
      <c r="AA11" s="103">
        <f>_xlfn.XLOOKUP($C11,'SQUO grid'!$B$4:$B$18,'SQUO grid'!S$4:S$18,"error",0,1)</f>
        <v>209</v>
      </c>
      <c r="AB11" s="103">
        <f>_xlfn.XLOOKUP($C11,'SQUO grid'!$B$4:$B$18,'SQUO grid'!T$4:T$18,"error",0,1)</f>
        <v>277</v>
      </c>
      <c r="AC11" s="103">
        <f>_xlfn.XLOOKUP($C11,'SQUO grid'!$B$4:$B$18,'SQUO grid'!U$4:U$18,"error",0,1)</f>
        <v>240</v>
      </c>
      <c r="AD11" s="103">
        <f>_xlfn.XLOOKUP($C11,'SQUO grid'!$B$4:$B$18,'SQUO grid'!V$4:V$18,"error",0,1)</f>
        <v>318</v>
      </c>
      <c r="AF11" s="103">
        <f>_xlfn.XLOOKUP($D11,'Compiled grid proposal'!$C$5:$C$22,'Compiled grid proposal'!D$5:D$22,"error",0,1)</f>
        <v>59.4</v>
      </c>
      <c r="AG11" s="103">
        <f>_xlfn.XLOOKUP($D11,'Compiled grid proposal'!$C$5:$C$22,'Compiled grid proposal'!E$5:E$22,"error",0,1)</f>
        <v>99</v>
      </c>
      <c r="AH11" s="103">
        <f>_xlfn.XLOOKUP($D11,'Compiled grid proposal'!$C$5:$C$22,'Compiled grid proposal'!F$5:F$22,"error",0,1)</f>
        <v>65.34</v>
      </c>
      <c r="AI11" s="103">
        <f>_xlfn.XLOOKUP($D11,'Compiled grid proposal'!$C$5:$C$22,'Compiled grid proposal'!G$5:G$22,"error",0,1)</f>
        <v>108.9</v>
      </c>
      <c r="AJ11" s="103">
        <f>_xlfn.XLOOKUP($D11,'Compiled grid proposal'!$C$5:$C$22,'Compiled grid proposal'!H$5:H$22,"error",0,1)</f>
        <v>71.874000000000009</v>
      </c>
      <c r="AK11" s="103">
        <f>_xlfn.XLOOKUP($D11,'Compiled grid proposal'!$C$5:$C$22,'Compiled grid proposal'!I$5:I$22,"error",0,1)</f>
        <v>119.79000000000002</v>
      </c>
      <c r="AL11" s="103">
        <f>_xlfn.XLOOKUP($D11,'Compiled grid proposal'!$C$5:$C$22,'Compiled grid proposal'!J$5:J$22,"error",0,1)</f>
        <v>79.06140000000002</v>
      </c>
      <c r="AM11" s="103">
        <f>_xlfn.XLOOKUP($D11,'Compiled grid proposal'!$C$5:$C$22,'Compiled grid proposal'!K$5:K$22,"error",0,1)</f>
        <v>131.76900000000003</v>
      </c>
      <c r="AN11" s="103">
        <f>_xlfn.XLOOKUP($D11,'Compiled grid proposal'!$C$5:$C$22,'Compiled grid proposal'!L$5:L$22,"error",0,1)</f>
        <v>86.967540000000028</v>
      </c>
      <c r="AO11" s="103">
        <f>_xlfn.XLOOKUP($D11,'Compiled grid proposal'!$C$5:$C$22,'Compiled grid proposal'!M$5:M$22,"error",0,1)</f>
        <v>144.94590000000005</v>
      </c>
      <c r="AP11" s="103">
        <f>_xlfn.XLOOKUP($D11,'Compiled grid proposal'!$C$5:$C$22,'Compiled grid proposal'!N$5:N$22,"error",0,1)</f>
        <v>95.664294000000041</v>
      </c>
      <c r="AQ11" s="103">
        <f>_xlfn.XLOOKUP($D11,'Compiled grid proposal'!$C$5:$C$22,'Compiled grid proposal'!O$5:O$22,"error",0,1)</f>
        <v>159.44049000000007</v>
      </c>
      <c r="AR11" s="103">
        <f>_xlfn.XLOOKUP($D11,'Compiled grid proposal'!$C$5:$C$22,'Compiled grid proposal'!P$5:P$22,"error",0,1)</f>
        <v>105.23072340000004</v>
      </c>
      <c r="AS11" s="103">
        <f>_xlfn.XLOOKUP($D11,'Compiled grid proposal'!$C$5:$C$22,'Compiled grid proposal'!Q$5:Q$22,"error",0,1)</f>
        <v>175.38453900000007</v>
      </c>
      <c r="AT11" s="103">
        <f>_xlfn.XLOOKUP($D11,'Compiled grid proposal'!$C$5:$C$22,'Compiled grid proposal'!R$5:R$22,"error",0,1)</f>
        <v>115.75379574000006</v>
      </c>
      <c r="AU11" s="103">
        <f>_xlfn.XLOOKUP($D11,'Compiled grid proposal'!$C$5:$C$22,'Compiled grid proposal'!S$5:S$22,"error",0,1)</f>
        <v>192.92299290000011</v>
      </c>
      <c r="AV11" s="103">
        <f>_xlfn.XLOOKUP($D11,'Compiled grid proposal'!$C$5:$C$22,'Compiled grid proposal'!T$5:T$22,"error",0,1)</f>
        <v>127.32917531400007</v>
      </c>
      <c r="AW11" s="103">
        <f>_xlfn.XLOOKUP($D11,'Compiled grid proposal'!$C$5:$C$22,'Compiled grid proposal'!U$5:U$22,"error",0,1)</f>
        <v>212.21529219000013</v>
      </c>
      <c r="AX11" s="103">
        <f>_xlfn.XLOOKUP($D11,'Compiled grid proposal'!$C$5:$C$22,'Compiled grid proposal'!V$5:V$22,"error",0,1)</f>
        <v>132</v>
      </c>
      <c r="AY11" s="103">
        <f>_xlfn.XLOOKUP($D11,'Compiled grid proposal'!$C$5:$C$22,'Compiled grid proposal'!W$5:W$22,"error",0,1)</f>
        <v>220</v>
      </c>
      <c r="BA11" s="115">
        <f t="shared" si="0"/>
        <v>-33.6</v>
      </c>
      <c r="BB11" s="115">
        <f t="shared" si="1"/>
        <v>-24</v>
      </c>
      <c r="BC11" s="115">
        <f t="shared" si="2"/>
        <v>-36.659999999999997</v>
      </c>
      <c r="BD11" s="115">
        <f t="shared" si="3"/>
        <v>-27.099999999999994</v>
      </c>
      <c r="BE11" s="115">
        <f t="shared" si="4"/>
        <v>-39.125999999999991</v>
      </c>
      <c r="BF11" s="115">
        <f t="shared" si="5"/>
        <v>-27.20999999999998</v>
      </c>
      <c r="BG11" s="115">
        <f t="shared" si="6"/>
        <v>-40.93859999999998</v>
      </c>
      <c r="BH11" s="115">
        <f t="shared" si="7"/>
        <v>-28.230999999999966</v>
      </c>
      <c r="BI11" s="115">
        <f t="shared" si="8"/>
        <v>-42.032459999999972</v>
      </c>
      <c r="BJ11" s="115">
        <f t="shared" si="9"/>
        <v>-26.054099999999949</v>
      </c>
      <c r="BK11" s="115">
        <f t="shared" si="10"/>
        <v>-42.335705999999959</v>
      </c>
      <c r="BL11" s="115">
        <f t="shared" si="11"/>
        <v>-24.559509999999932</v>
      </c>
      <c r="BM11" s="115">
        <f t="shared" si="12"/>
        <v>-56.769276599999955</v>
      </c>
      <c r="BN11" s="115">
        <f t="shared" si="13"/>
        <v>-40.615460999999925</v>
      </c>
      <c r="BO11" s="115">
        <f t="shared" si="14"/>
        <v>-62.246204259999942</v>
      </c>
      <c r="BP11" s="115">
        <f t="shared" si="15"/>
        <v>-43.077007099999889</v>
      </c>
      <c r="BQ11" s="115">
        <f t="shared" si="16"/>
        <v>-81.670824685999932</v>
      </c>
      <c r="BR11" s="115">
        <f t="shared" si="17"/>
        <v>-64.784707809999873</v>
      </c>
      <c r="BS11" s="115">
        <f t="shared" si="18"/>
        <v>-108</v>
      </c>
      <c r="BT11" s="115">
        <f t="shared" si="19"/>
        <v>-98</v>
      </c>
      <c r="BV11" s="116">
        <f t="shared" si="20"/>
        <v>-0.3612903225806452</v>
      </c>
      <c r="BW11" s="116">
        <f t="shared" si="21"/>
        <v>-0.1951219512195122</v>
      </c>
      <c r="BX11" s="116">
        <f t="shared" si="22"/>
        <v>-0.35941176470588232</v>
      </c>
      <c r="BY11" s="116">
        <f t="shared" si="23"/>
        <v>-0.1992647058823529</v>
      </c>
      <c r="BZ11" s="116">
        <f t="shared" si="24"/>
        <v>-0.35248648648648639</v>
      </c>
      <c r="CA11" s="116">
        <f t="shared" si="25"/>
        <v>-0.18510204081632639</v>
      </c>
      <c r="CB11" s="116">
        <f t="shared" si="26"/>
        <v>-0.34115499999999982</v>
      </c>
      <c r="CC11" s="116">
        <f t="shared" si="27"/>
        <v>-0.17644374999999979</v>
      </c>
      <c r="CD11" s="116">
        <f t="shared" si="28"/>
        <v>-0.32583302325581376</v>
      </c>
      <c r="CE11" s="116">
        <f t="shared" si="29"/>
        <v>-0.15236315789473653</v>
      </c>
      <c r="CF11" s="116">
        <f t="shared" si="30"/>
        <v>-0.30678047826086929</v>
      </c>
      <c r="CG11" s="116">
        <f t="shared" si="31"/>
        <v>-0.13347559782608659</v>
      </c>
      <c r="CH11" s="116">
        <f t="shared" si="32"/>
        <v>-0.35042763333333304</v>
      </c>
      <c r="CI11" s="116">
        <f t="shared" si="33"/>
        <v>-0.18803454166666633</v>
      </c>
      <c r="CJ11" s="116">
        <f t="shared" si="34"/>
        <v>-0.34969777674157271</v>
      </c>
      <c r="CK11" s="116">
        <f t="shared" si="35"/>
        <v>-0.18252969110169445</v>
      </c>
      <c r="CL11" s="116">
        <f t="shared" si="36"/>
        <v>-0.39076949610526285</v>
      </c>
      <c r="CM11" s="116">
        <f t="shared" si="37"/>
        <v>-0.2338798115884472</v>
      </c>
      <c r="CN11" s="116">
        <f t="shared" si="38"/>
        <v>-0.45</v>
      </c>
      <c r="CO11" s="116">
        <f t="shared" si="39"/>
        <v>-0.3081761006289308</v>
      </c>
    </row>
    <row r="12" spans="1:93">
      <c r="A12" s="41" t="s">
        <v>31</v>
      </c>
      <c r="B12" s="44" t="s">
        <v>9</v>
      </c>
      <c r="C12" s="100">
        <v>12</v>
      </c>
      <c r="D12" s="44">
        <v>13</v>
      </c>
      <c r="E12" s="44">
        <v>14</v>
      </c>
      <c r="F12" s="44" t="s">
        <v>18</v>
      </c>
      <c r="G12" s="44" t="s">
        <v>18</v>
      </c>
      <c r="H12" s="44"/>
      <c r="I12" s="44" t="s">
        <v>18</v>
      </c>
      <c r="K12" s="103">
        <f>_xlfn.XLOOKUP($C12,'SQUO grid'!$B$4:$B$18,'SQUO grid'!C$4:C$18,"error",0,1)</f>
        <v>93</v>
      </c>
      <c r="L12" s="103">
        <f>_xlfn.XLOOKUP($C12,'SQUO grid'!$B$4:$B$18,'SQUO grid'!D$4:D$18,"error",0,1)</f>
        <v>123</v>
      </c>
      <c r="M12" s="103">
        <f>_xlfn.XLOOKUP($C12,'SQUO grid'!$B$4:$B$18,'SQUO grid'!E$4:E$18,"error",0,1)</f>
        <v>102</v>
      </c>
      <c r="N12" s="103">
        <f>_xlfn.XLOOKUP($C12,'SQUO grid'!$B$4:$B$18,'SQUO grid'!F$4:F$18,"error",0,1)</f>
        <v>136</v>
      </c>
      <c r="O12" s="103">
        <f>_xlfn.XLOOKUP($C12,'SQUO grid'!$B$4:$B$18,'SQUO grid'!G$4:G$18,"error",0,1)</f>
        <v>111</v>
      </c>
      <c r="P12" s="103">
        <f>_xlfn.XLOOKUP($C12,'SQUO grid'!$B$4:$B$18,'SQUO grid'!H$4:H$18,"error",0,1)</f>
        <v>147</v>
      </c>
      <c r="Q12" s="103">
        <f>_xlfn.XLOOKUP($C12,'SQUO grid'!$B$4:$B$18,'SQUO grid'!I$4:I$18,"error",0,1)</f>
        <v>120</v>
      </c>
      <c r="R12" s="103">
        <f>_xlfn.XLOOKUP($C12,'SQUO grid'!$B$4:$B$18,'SQUO grid'!J$4:J$18,"error",0,1)</f>
        <v>160</v>
      </c>
      <c r="S12" s="103">
        <f>_xlfn.XLOOKUP($C12,'SQUO grid'!$B$4:$B$18,'SQUO grid'!K$4:K$18,"error",0,1)</f>
        <v>129</v>
      </c>
      <c r="T12" s="103">
        <f>_xlfn.XLOOKUP($C12,'SQUO grid'!$B$4:$B$18,'SQUO grid'!L$4:L$18,"error",0,1)</f>
        <v>171</v>
      </c>
      <c r="U12" s="103">
        <f>_xlfn.XLOOKUP($C12,'SQUO grid'!$B$4:$B$18,'SQUO grid'!M$4:M$18,"error",0,1)</f>
        <v>138</v>
      </c>
      <c r="V12" s="103">
        <f>_xlfn.XLOOKUP($C12,'SQUO grid'!$B$4:$B$18,'SQUO grid'!N$4:N$18,"error",0,1)</f>
        <v>184</v>
      </c>
      <c r="W12" s="103">
        <f>_xlfn.XLOOKUP($C12,'SQUO grid'!$B$4:$B$18,'SQUO grid'!O$4:O$18,"error",0,1)</f>
        <v>162</v>
      </c>
      <c r="X12" s="103">
        <f>_xlfn.XLOOKUP($C12,'SQUO grid'!$B$4:$B$18,'SQUO grid'!P$4:P$18,"error",0,1)</f>
        <v>216</v>
      </c>
      <c r="Y12" s="103">
        <f>_xlfn.XLOOKUP($C12,'SQUO grid'!$B$4:$B$18,'SQUO grid'!Q$4:Q$18,"error",0,1)</f>
        <v>178</v>
      </c>
      <c r="Z12" s="103">
        <f>_xlfn.XLOOKUP($C12,'SQUO grid'!$B$4:$B$18,'SQUO grid'!R$4:R$18,"error",0,1)</f>
        <v>236</v>
      </c>
      <c r="AA12" s="103">
        <f>_xlfn.XLOOKUP($C12,'SQUO grid'!$B$4:$B$18,'SQUO grid'!S$4:S$18,"error",0,1)</f>
        <v>209</v>
      </c>
      <c r="AB12" s="103">
        <f>_xlfn.XLOOKUP($C12,'SQUO grid'!$B$4:$B$18,'SQUO grid'!T$4:T$18,"error",0,1)</f>
        <v>277</v>
      </c>
      <c r="AC12" s="103">
        <f>_xlfn.XLOOKUP($C12,'SQUO grid'!$B$4:$B$18,'SQUO grid'!U$4:U$18,"error",0,1)</f>
        <v>240</v>
      </c>
      <c r="AD12" s="103">
        <f>_xlfn.XLOOKUP($C12,'SQUO grid'!$B$4:$B$18,'SQUO grid'!V$4:V$18,"error",0,1)</f>
        <v>318</v>
      </c>
      <c r="AF12" s="103">
        <f>_xlfn.XLOOKUP($D12,'Compiled grid proposal'!$C$5:$C$22,'Compiled grid proposal'!D$5:D$22,"error",0,1)</f>
        <v>59.4</v>
      </c>
      <c r="AG12" s="103">
        <f>_xlfn.XLOOKUP($D12,'Compiled grid proposal'!$C$5:$C$22,'Compiled grid proposal'!E$5:E$22,"error",0,1)</f>
        <v>99</v>
      </c>
      <c r="AH12" s="103">
        <f>_xlfn.XLOOKUP($D12,'Compiled grid proposal'!$C$5:$C$22,'Compiled grid proposal'!F$5:F$22,"error",0,1)</f>
        <v>65.34</v>
      </c>
      <c r="AI12" s="103">
        <f>_xlfn.XLOOKUP($D12,'Compiled grid proposal'!$C$5:$C$22,'Compiled grid proposal'!G$5:G$22,"error",0,1)</f>
        <v>108.9</v>
      </c>
      <c r="AJ12" s="103">
        <f>_xlfn.XLOOKUP($D12,'Compiled grid proposal'!$C$5:$C$22,'Compiled grid proposal'!H$5:H$22,"error",0,1)</f>
        <v>71.874000000000009</v>
      </c>
      <c r="AK12" s="103">
        <f>_xlfn.XLOOKUP($D12,'Compiled grid proposal'!$C$5:$C$22,'Compiled grid proposal'!I$5:I$22,"error",0,1)</f>
        <v>119.79000000000002</v>
      </c>
      <c r="AL12" s="103">
        <f>_xlfn.XLOOKUP($D12,'Compiled grid proposal'!$C$5:$C$22,'Compiled grid proposal'!J$5:J$22,"error",0,1)</f>
        <v>79.06140000000002</v>
      </c>
      <c r="AM12" s="103">
        <f>_xlfn.XLOOKUP($D12,'Compiled grid proposal'!$C$5:$C$22,'Compiled grid proposal'!K$5:K$22,"error",0,1)</f>
        <v>131.76900000000003</v>
      </c>
      <c r="AN12" s="103">
        <f>_xlfn.XLOOKUP($D12,'Compiled grid proposal'!$C$5:$C$22,'Compiled grid proposal'!L$5:L$22,"error",0,1)</f>
        <v>86.967540000000028</v>
      </c>
      <c r="AO12" s="103">
        <f>_xlfn.XLOOKUP($D12,'Compiled grid proposal'!$C$5:$C$22,'Compiled grid proposal'!M$5:M$22,"error",0,1)</f>
        <v>144.94590000000005</v>
      </c>
      <c r="AP12" s="103">
        <f>_xlfn.XLOOKUP($D12,'Compiled grid proposal'!$C$5:$C$22,'Compiled grid proposal'!N$5:N$22,"error",0,1)</f>
        <v>95.664294000000041</v>
      </c>
      <c r="AQ12" s="103">
        <f>_xlfn.XLOOKUP($D12,'Compiled grid proposal'!$C$5:$C$22,'Compiled grid proposal'!O$5:O$22,"error",0,1)</f>
        <v>159.44049000000007</v>
      </c>
      <c r="AR12" s="103">
        <f>_xlfn.XLOOKUP($D12,'Compiled grid proposal'!$C$5:$C$22,'Compiled grid proposal'!P$5:P$22,"error",0,1)</f>
        <v>105.23072340000004</v>
      </c>
      <c r="AS12" s="103">
        <f>_xlfn.XLOOKUP($D12,'Compiled grid proposal'!$C$5:$C$22,'Compiled grid proposal'!Q$5:Q$22,"error",0,1)</f>
        <v>175.38453900000007</v>
      </c>
      <c r="AT12" s="103">
        <f>_xlfn.XLOOKUP($D12,'Compiled grid proposal'!$C$5:$C$22,'Compiled grid proposal'!R$5:R$22,"error",0,1)</f>
        <v>115.75379574000006</v>
      </c>
      <c r="AU12" s="103">
        <f>_xlfn.XLOOKUP($D12,'Compiled grid proposal'!$C$5:$C$22,'Compiled grid proposal'!S$5:S$22,"error",0,1)</f>
        <v>192.92299290000011</v>
      </c>
      <c r="AV12" s="103">
        <f>_xlfn.XLOOKUP($D12,'Compiled grid proposal'!$C$5:$C$22,'Compiled grid proposal'!T$5:T$22,"error",0,1)</f>
        <v>127.32917531400007</v>
      </c>
      <c r="AW12" s="103">
        <f>_xlfn.XLOOKUP($D12,'Compiled grid proposal'!$C$5:$C$22,'Compiled grid proposal'!U$5:U$22,"error",0,1)</f>
        <v>212.21529219000013</v>
      </c>
      <c r="AX12" s="103">
        <f>_xlfn.XLOOKUP($D12,'Compiled grid proposal'!$C$5:$C$22,'Compiled grid proposal'!V$5:V$22,"error",0,1)</f>
        <v>132</v>
      </c>
      <c r="AY12" s="103">
        <f>_xlfn.XLOOKUP($D12,'Compiled grid proposal'!$C$5:$C$22,'Compiled grid proposal'!W$5:W$22,"error",0,1)</f>
        <v>220</v>
      </c>
      <c r="BA12" s="115">
        <f t="shared" si="0"/>
        <v>-33.6</v>
      </c>
      <c r="BB12" s="115">
        <f t="shared" si="1"/>
        <v>-24</v>
      </c>
      <c r="BC12" s="115">
        <f t="shared" si="2"/>
        <v>-36.659999999999997</v>
      </c>
      <c r="BD12" s="115">
        <f t="shared" si="3"/>
        <v>-27.099999999999994</v>
      </c>
      <c r="BE12" s="115">
        <f t="shared" si="4"/>
        <v>-39.125999999999991</v>
      </c>
      <c r="BF12" s="115">
        <f t="shared" si="5"/>
        <v>-27.20999999999998</v>
      </c>
      <c r="BG12" s="115">
        <f t="shared" si="6"/>
        <v>-40.93859999999998</v>
      </c>
      <c r="BH12" s="115">
        <f t="shared" si="7"/>
        <v>-28.230999999999966</v>
      </c>
      <c r="BI12" s="115">
        <f t="shared" si="8"/>
        <v>-42.032459999999972</v>
      </c>
      <c r="BJ12" s="115">
        <f t="shared" si="9"/>
        <v>-26.054099999999949</v>
      </c>
      <c r="BK12" s="115">
        <f t="shared" si="10"/>
        <v>-42.335705999999959</v>
      </c>
      <c r="BL12" s="115">
        <f t="shared" si="11"/>
        <v>-24.559509999999932</v>
      </c>
      <c r="BM12" s="115">
        <f t="shared" si="12"/>
        <v>-56.769276599999955</v>
      </c>
      <c r="BN12" s="115">
        <f t="shared" si="13"/>
        <v>-40.615460999999925</v>
      </c>
      <c r="BO12" s="115">
        <f t="shared" si="14"/>
        <v>-62.246204259999942</v>
      </c>
      <c r="BP12" s="115">
        <f t="shared" si="15"/>
        <v>-43.077007099999889</v>
      </c>
      <c r="BQ12" s="115">
        <f t="shared" si="16"/>
        <v>-81.670824685999932</v>
      </c>
      <c r="BR12" s="115">
        <f t="shared" si="17"/>
        <v>-64.784707809999873</v>
      </c>
      <c r="BS12" s="115">
        <f t="shared" si="18"/>
        <v>-108</v>
      </c>
      <c r="BT12" s="115">
        <f t="shared" si="19"/>
        <v>-98</v>
      </c>
      <c r="BV12" s="116">
        <f t="shared" si="20"/>
        <v>-0.3612903225806452</v>
      </c>
      <c r="BW12" s="116">
        <f t="shared" si="21"/>
        <v>-0.1951219512195122</v>
      </c>
      <c r="BX12" s="116">
        <f t="shared" si="22"/>
        <v>-0.35941176470588232</v>
      </c>
      <c r="BY12" s="116">
        <f t="shared" si="23"/>
        <v>-0.1992647058823529</v>
      </c>
      <c r="BZ12" s="116">
        <f t="shared" si="24"/>
        <v>-0.35248648648648639</v>
      </c>
      <c r="CA12" s="116">
        <f t="shared" si="25"/>
        <v>-0.18510204081632639</v>
      </c>
      <c r="CB12" s="116">
        <f t="shared" si="26"/>
        <v>-0.34115499999999982</v>
      </c>
      <c r="CC12" s="116">
        <f t="shared" si="27"/>
        <v>-0.17644374999999979</v>
      </c>
      <c r="CD12" s="116">
        <f t="shared" si="28"/>
        <v>-0.32583302325581376</v>
      </c>
      <c r="CE12" s="116">
        <f t="shared" si="29"/>
        <v>-0.15236315789473653</v>
      </c>
      <c r="CF12" s="116">
        <f t="shared" si="30"/>
        <v>-0.30678047826086929</v>
      </c>
      <c r="CG12" s="116">
        <f t="shared" si="31"/>
        <v>-0.13347559782608659</v>
      </c>
      <c r="CH12" s="116">
        <f t="shared" si="32"/>
        <v>-0.35042763333333304</v>
      </c>
      <c r="CI12" s="116">
        <f t="shared" si="33"/>
        <v>-0.18803454166666633</v>
      </c>
      <c r="CJ12" s="116">
        <f t="shared" si="34"/>
        <v>-0.34969777674157271</v>
      </c>
      <c r="CK12" s="116">
        <f t="shared" si="35"/>
        <v>-0.18252969110169445</v>
      </c>
      <c r="CL12" s="116">
        <f t="shared" si="36"/>
        <v>-0.39076949610526285</v>
      </c>
      <c r="CM12" s="116">
        <f t="shared" si="37"/>
        <v>-0.2338798115884472</v>
      </c>
      <c r="CN12" s="116">
        <f t="shared" si="38"/>
        <v>-0.45</v>
      </c>
      <c r="CO12" s="116">
        <f t="shared" si="39"/>
        <v>-0.3081761006289308</v>
      </c>
    </row>
    <row r="13" spans="1:93">
      <c r="A13" s="41" t="s">
        <v>32</v>
      </c>
      <c r="B13" s="44" t="s">
        <v>9</v>
      </c>
      <c r="C13" s="100">
        <v>12</v>
      </c>
      <c r="D13" s="44">
        <v>13</v>
      </c>
      <c r="E13" s="44">
        <v>12</v>
      </c>
      <c r="F13" s="44"/>
      <c r="G13" s="44" t="s">
        <v>18</v>
      </c>
      <c r="H13" s="108" t="s">
        <v>18</v>
      </c>
      <c r="I13" s="44"/>
      <c r="K13" s="103">
        <f>_xlfn.XLOOKUP($C13,'SQUO grid'!$B$4:$B$18,'SQUO grid'!C$4:C$18,"error",0,1)</f>
        <v>93</v>
      </c>
      <c r="L13" s="103">
        <f>_xlfn.XLOOKUP($C13,'SQUO grid'!$B$4:$B$18,'SQUO grid'!D$4:D$18,"error",0,1)</f>
        <v>123</v>
      </c>
      <c r="M13" s="103">
        <f>_xlfn.XLOOKUP($C13,'SQUO grid'!$B$4:$B$18,'SQUO grid'!E$4:E$18,"error",0,1)</f>
        <v>102</v>
      </c>
      <c r="N13" s="103">
        <f>_xlfn.XLOOKUP($C13,'SQUO grid'!$B$4:$B$18,'SQUO grid'!F$4:F$18,"error",0,1)</f>
        <v>136</v>
      </c>
      <c r="O13" s="103">
        <f>_xlfn.XLOOKUP($C13,'SQUO grid'!$B$4:$B$18,'SQUO grid'!G$4:G$18,"error",0,1)</f>
        <v>111</v>
      </c>
      <c r="P13" s="103">
        <f>_xlfn.XLOOKUP($C13,'SQUO grid'!$B$4:$B$18,'SQUO grid'!H$4:H$18,"error",0,1)</f>
        <v>147</v>
      </c>
      <c r="Q13" s="103">
        <f>_xlfn.XLOOKUP($C13,'SQUO grid'!$B$4:$B$18,'SQUO grid'!I$4:I$18,"error",0,1)</f>
        <v>120</v>
      </c>
      <c r="R13" s="103">
        <f>_xlfn.XLOOKUP($C13,'SQUO grid'!$B$4:$B$18,'SQUO grid'!J$4:J$18,"error",0,1)</f>
        <v>160</v>
      </c>
      <c r="S13" s="103">
        <f>_xlfn.XLOOKUP($C13,'SQUO grid'!$B$4:$B$18,'SQUO grid'!K$4:K$18,"error",0,1)</f>
        <v>129</v>
      </c>
      <c r="T13" s="103">
        <f>_xlfn.XLOOKUP($C13,'SQUO grid'!$B$4:$B$18,'SQUO grid'!L$4:L$18,"error",0,1)</f>
        <v>171</v>
      </c>
      <c r="U13" s="103">
        <f>_xlfn.XLOOKUP($C13,'SQUO grid'!$B$4:$B$18,'SQUO grid'!M$4:M$18,"error",0,1)</f>
        <v>138</v>
      </c>
      <c r="V13" s="103">
        <f>_xlfn.XLOOKUP($C13,'SQUO grid'!$B$4:$B$18,'SQUO grid'!N$4:N$18,"error",0,1)</f>
        <v>184</v>
      </c>
      <c r="W13" s="103">
        <f>_xlfn.XLOOKUP($C13,'SQUO grid'!$B$4:$B$18,'SQUO grid'!O$4:O$18,"error",0,1)</f>
        <v>162</v>
      </c>
      <c r="X13" s="103">
        <f>_xlfn.XLOOKUP($C13,'SQUO grid'!$B$4:$B$18,'SQUO grid'!P$4:P$18,"error",0,1)</f>
        <v>216</v>
      </c>
      <c r="Y13" s="103">
        <f>_xlfn.XLOOKUP($C13,'SQUO grid'!$B$4:$B$18,'SQUO grid'!Q$4:Q$18,"error",0,1)</f>
        <v>178</v>
      </c>
      <c r="Z13" s="103">
        <f>_xlfn.XLOOKUP($C13,'SQUO grid'!$B$4:$B$18,'SQUO grid'!R$4:R$18,"error",0,1)</f>
        <v>236</v>
      </c>
      <c r="AA13" s="103">
        <f>_xlfn.XLOOKUP($C13,'SQUO grid'!$B$4:$B$18,'SQUO grid'!S$4:S$18,"error",0,1)</f>
        <v>209</v>
      </c>
      <c r="AB13" s="103">
        <f>_xlfn.XLOOKUP($C13,'SQUO grid'!$B$4:$B$18,'SQUO grid'!T$4:T$18,"error",0,1)</f>
        <v>277</v>
      </c>
      <c r="AC13" s="103">
        <f>_xlfn.XLOOKUP($C13,'SQUO grid'!$B$4:$B$18,'SQUO grid'!U$4:U$18,"error",0,1)</f>
        <v>240</v>
      </c>
      <c r="AD13" s="103">
        <f>_xlfn.XLOOKUP($C13,'SQUO grid'!$B$4:$B$18,'SQUO grid'!V$4:V$18,"error",0,1)</f>
        <v>318</v>
      </c>
      <c r="AF13" s="103">
        <f>_xlfn.XLOOKUP($D13,'Compiled grid proposal'!$C$5:$C$22,'Compiled grid proposal'!D$5:D$22,"error",0,1)</f>
        <v>59.4</v>
      </c>
      <c r="AG13" s="103">
        <f>_xlfn.XLOOKUP($D13,'Compiled grid proposal'!$C$5:$C$22,'Compiled grid proposal'!E$5:E$22,"error",0,1)</f>
        <v>99</v>
      </c>
      <c r="AH13" s="103">
        <f>_xlfn.XLOOKUP($D13,'Compiled grid proposal'!$C$5:$C$22,'Compiled grid proposal'!F$5:F$22,"error",0,1)</f>
        <v>65.34</v>
      </c>
      <c r="AI13" s="103">
        <f>_xlfn.XLOOKUP($D13,'Compiled grid proposal'!$C$5:$C$22,'Compiled grid proposal'!G$5:G$22,"error",0,1)</f>
        <v>108.9</v>
      </c>
      <c r="AJ13" s="103">
        <f>_xlfn.XLOOKUP($D13,'Compiled grid proposal'!$C$5:$C$22,'Compiled grid proposal'!H$5:H$22,"error",0,1)</f>
        <v>71.874000000000009</v>
      </c>
      <c r="AK13" s="103">
        <f>_xlfn.XLOOKUP($D13,'Compiled grid proposal'!$C$5:$C$22,'Compiled grid proposal'!I$5:I$22,"error",0,1)</f>
        <v>119.79000000000002</v>
      </c>
      <c r="AL13" s="103">
        <f>_xlfn.XLOOKUP($D13,'Compiled grid proposal'!$C$5:$C$22,'Compiled grid proposal'!J$5:J$22,"error",0,1)</f>
        <v>79.06140000000002</v>
      </c>
      <c r="AM13" s="103">
        <f>_xlfn.XLOOKUP($D13,'Compiled grid proposal'!$C$5:$C$22,'Compiled grid proposal'!K$5:K$22,"error",0,1)</f>
        <v>131.76900000000003</v>
      </c>
      <c r="AN13" s="103">
        <f>_xlfn.XLOOKUP($D13,'Compiled grid proposal'!$C$5:$C$22,'Compiled grid proposal'!L$5:L$22,"error",0,1)</f>
        <v>86.967540000000028</v>
      </c>
      <c r="AO13" s="103">
        <f>_xlfn.XLOOKUP($D13,'Compiled grid proposal'!$C$5:$C$22,'Compiled grid proposal'!M$5:M$22,"error",0,1)</f>
        <v>144.94590000000005</v>
      </c>
      <c r="AP13" s="103">
        <f>_xlfn.XLOOKUP($D13,'Compiled grid proposal'!$C$5:$C$22,'Compiled grid proposal'!N$5:N$22,"error",0,1)</f>
        <v>95.664294000000041</v>
      </c>
      <c r="AQ13" s="103">
        <f>_xlfn.XLOOKUP($D13,'Compiled grid proposal'!$C$5:$C$22,'Compiled grid proposal'!O$5:O$22,"error",0,1)</f>
        <v>159.44049000000007</v>
      </c>
      <c r="AR13" s="103">
        <f>_xlfn.XLOOKUP($D13,'Compiled grid proposal'!$C$5:$C$22,'Compiled grid proposal'!P$5:P$22,"error",0,1)</f>
        <v>105.23072340000004</v>
      </c>
      <c r="AS13" s="103">
        <f>_xlfn.XLOOKUP($D13,'Compiled grid proposal'!$C$5:$C$22,'Compiled grid proposal'!Q$5:Q$22,"error",0,1)</f>
        <v>175.38453900000007</v>
      </c>
      <c r="AT13" s="103">
        <f>_xlfn.XLOOKUP($D13,'Compiled grid proposal'!$C$5:$C$22,'Compiled grid proposal'!R$5:R$22,"error",0,1)</f>
        <v>115.75379574000006</v>
      </c>
      <c r="AU13" s="103">
        <f>_xlfn.XLOOKUP($D13,'Compiled grid proposal'!$C$5:$C$22,'Compiled grid proposal'!S$5:S$22,"error",0,1)</f>
        <v>192.92299290000011</v>
      </c>
      <c r="AV13" s="103">
        <f>_xlfn.XLOOKUP($D13,'Compiled grid proposal'!$C$5:$C$22,'Compiled grid proposal'!T$5:T$22,"error",0,1)</f>
        <v>127.32917531400007</v>
      </c>
      <c r="AW13" s="103">
        <f>_xlfn.XLOOKUP($D13,'Compiled grid proposal'!$C$5:$C$22,'Compiled grid proposal'!U$5:U$22,"error",0,1)</f>
        <v>212.21529219000013</v>
      </c>
      <c r="AX13" s="103">
        <f>_xlfn.XLOOKUP($D13,'Compiled grid proposal'!$C$5:$C$22,'Compiled grid proposal'!V$5:V$22,"error",0,1)</f>
        <v>132</v>
      </c>
      <c r="AY13" s="103">
        <f>_xlfn.XLOOKUP($D13,'Compiled grid proposal'!$C$5:$C$22,'Compiled grid proposal'!W$5:W$22,"error",0,1)</f>
        <v>220</v>
      </c>
      <c r="BA13" s="115">
        <f t="shared" si="0"/>
        <v>-33.6</v>
      </c>
      <c r="BB13" s="115">
        <f t="shared" si="1"/>
        <v>-24</v>
      </c>
      <c r="BC13" s="115">
        <f t="shared" si="2"/>
        <v>-36.659999999999997</v>
      </c>
      <c r="BD13" s="115">
        <f t="shared" si="3"/>
        <v>-27.099999999999994</v>
      </c>
      <c r="BE13" s="115">
        <f t="shared" si="4"/>
        <v>-39.125999999999991</v>
      </c>
      <c r="BF13" s="115">
        <f t="shared" si="5"/>
        <v>-27.20999999999998</v>
      </c>
      <c r="BG13" s="115">
        <f t="shared" si="6"/>
        <v>-40.93859999999998</v>
      </c>
      <c r="BH13" s="115">
        <f t="shared" si="7"/>
        <v>-28.230999999999966</v>
      </c>
      <c r="BI13" s="115">
        <f t="shared" si="8"/>
        <v>-42.032459999999972</v>
      </c>
      <c r="BJ13" s="115">
        <f t="shared" si="9"/>
        <v>-26.054099999999949</v>
      </c>
      <c r="BK13" s="115">
        <f t="shared" si="10"/>
        <v>-42.335705999999959</v>
      </c>
      <c r="BL13" s="115">
        <f t="shared" si="11"/>
        <v>-24.559509999999932</v>
      </c>
      <c r="BM13" s="115">
        <f t="shared" si="12"/>
        <v>-56.769276599999955</v>
      </c>
      <c r="BN13" s="115">
        <f t="shared" si="13"/>
        <v>-40.615460999999925</v>
      </c>
      <c r="BO13" s="115">
        <f t="shared" si="14"/>
        <v>-62.246204259999942</v>
      </c>
      <c r="BP13" s="115">
        <f t="shared" si="15"/>
        <v>-43.077007099999889</v>
      </c>
      <c r="BQ13" s="115">
        <f t="shared" si="16"/>
        <v>-81.670824685999932</v>
      </c>
      <c r="BR13" s="115">
        <f t="shared" si="17"/>
        <v>-64.784707809999873</v>
      </c>
      <c r="BS13" s="115">
        <f t="shared" si="18"/>
        <v>-108</v>
      </c>
      <c r="BT13" s="115">
        <f t="shared" si="19"/>
        <v>-98</v>
      </c>
      <c r="BV13" s="116">
        <f t="shared" si="20"/>
        <v>-0.3612903225806452</v>
      </c>
      <c r="BW13" s="116">
        <f t="shared" si="21"/>
        <v>-0.1951219512195122</v>
      </c>
      <c r="BX13" s="116">
        <f t="shared" si="22"/>
        <v>-0.35941176470588232</v>
      </c>
      <c r="BY13" s="116">
        <f t="shared" si="23"/>
        <v>-0.1992647058823529</v>
      </c>
      <c r="BZ13" s="116">
        <f t="shared" si="24"/>
        <v>-0.35248648648648639</v>
      </c>
      <c r="CA13" s="116">
        <f t="shared" si="25"/>
        <v>-0.18510204081632639</v>
      </c>
      <c r="CB13" s="116">
        <f t="shared" si="26"/>
        <v>-0.34115499999999982</v>
      </c>
      <c r="CC13" s="116">
        <f t="shared" si="27"/>
        <v>-0.17644374999999979</v>
      </c>
      <c r="CD13" s="116">
        <f t="shared" si="28"/>
        <v>-0.32583302325581376</v>
      </c>
      <c r="CE13" s="116">
        <f t="shared" si="29"/>
        <v>-0.15236315789473653</v>
      </c>
      <c r="CF13" s="116">
        <f t="shared" si="30"/>
        <v>-0.30678047826086929</v>
      </c>
      <c r="CG13" s="116">
        <f t="shared" si="31"/>
        <v>-0.13347559782608659</v>
      </c>
      <c r="CH13" s="116">
        <f t="shared" si="32"/>
        <v>-0.35042763333333304</v>
      </c>
      <c r="CI13" s="116">
        <f t="shared" si="33"/>
        <v>-0.18803454166666633</v>
      </c>
      <c r="CJ13" s="116">
        <f t="shared" si="34"/>
        <v>-0.34969777674157271</v>
      </c>
      <c r="CK13" s="116">
        <f t="shared" si="35"/>
        <v>-0.18252969110169445</v>
      </c>
      <c r="CL13" s="116">
        <f t="shared" si="36"/>
        <v>-0.39076949610526285</v>
      </c>
      <c r="CM13" s="116">
        <f t="shared" si="37"/>
        <v>-0.2338798115884472</v>
      </c>
      <c r="CN13" s="116">
        <f t="shared" si="38"/>
        <v>-0.45</v>
      </c>
      <c r="CO13" s="116">
        <f t="shared" si="39"/>
        <v>-0.3081761006289308</v>
      </c>
    </row>
    <row r="14" spans="1:93">
      <c r="A14" s="41" t="s">
        <v>33</v>
      </c>
      <c r="B14" s="44" t="s">
        <v>9</v>
      </c>
      <c r="C14" s="100">
        <v>12</v>
      </c>
      <c r="D14" s="44">
        <v>13</v>
      </c>
      <c r="E14" s="44">
        <v>13</v>
      </c>
      <c r="F14" s="44" t="s">
        <v>18</v>
      </c>
      <c r="G14" s="44" t="s">
        <v>18</v>
      </c>
      <c r="H14" s="108" t="s">
        <v>18</v>
      </c>
      <c r="I14" s="44" t="s">
        <v>18</v>
      </c>
      <c r="K14" s="103">
        <f>_xlfn.XLOOKUP($C14,'SQUO grid'!$B$4:$B$18,'SQUO grid'!C$4:C$18,"error",0,1)</f>
        <v>93</v>
      </c>
      <c r="L14" s="103">
        <f>_xlfn.XLOOKUP($C14,'SQUO grid'!$B$4:$B$18,'SQUO grid'!D$4:D$18,"error",0,1)</f>
        <v>123</v>
      </c>
      <c r="M14" s="103">
        <f>_xlfn.XLOOKUP($C14,'SQUO grid'!$B$4:$B$18,'SQUO grid'!E$4:E$18,"error",0,1)</f>
        <v>102</v>
      </c>
      <c r="N14" s="103">
        <f>_xlfn.XLOOKUP($C14,'SQUO grid'!$B$4:$B$18,'SQUO grid'!F$4:F$18,"error",0,1)</f>
        <v>136</v>
      </c>
      <c r="O14" s="103">
        <f>_xlfn.XLOOKUP($C14,'SQUO grid'!$B$4:$B$18,'SQUO grid'!G$4:G$18,"error",0,1)</f>
        <v>111</v>
      </c>
      <c r="P14" s="103">
        <f>_xlfn.XLOOKUP($C14,'SQUO grid'!$B$4:$B$18,'SQUO grid'!H$4:H$18,"error",0,1)</f>
        <v>147</v>
      </c>
      <c r="Q14" s="103">
        <f>_xlfn.XLOOKUP($C14,'SQUO grid'!$B$4:$B$18,'SQUO grid'!I$4:I$18,"error",0,1)</f>
        <v>120</v>
      </c>
      <c r="R14" s="103">
        <f>_xlfn.XLOOKUP($C14,'SQUO grid'!$B$4:$B$18,'SQUO grid'!J$4:J$18,"error",0,1)</f>
        <v>160</v>
      </c>
      <c r="S14" s="103">
        <f>_xlfn.XLOOKUP($C14,'SQUO grid'!$B$4:$B$18,'SQUO grid'!K$4:K$18,"error",0,1)</f>
        <v>129</v>
      </c>
      <c r="T14" s="103">
        <f>_xlfn.XLOOKUP($C14,'SQUO grid'!$B$4:$B$18,'SQUO grid'!L$4:L$18,"error",0,1)</f>
        <v>171</v>
      </c>
      <c r="U14" s="103">
        <f>_xlfn.XLOOKUP($C14,'SQUO grid'!$B$4:$B$18,'SQUO grid'!M$4:M$18,"error",0,1)</f>
        <v>138</v>
      </c>
      <c r="V14" s="103">
        <f>_xlfn.XLOOKUP($C14,'SQUO grid'!$B$4:$B$18,'SQUO grid'!N$4:N$18,"error",0,1)</f>
        <v>184</v>
      </c>
      <c r="W14" s="103">
        <f>_xlfn.XLOOKUP($C14,'SQUO grid'!$B$4:$B$18,'SQUO grid'!O$4:O$18,"error",0,1)</f>
        <v>162</v>
      </c>
      <c r="X14" s="103">
        <f>_xlfn.XLOOKUP($C14,'SQUO grid'!$B$4:$B$18,'SQUO grid'!P$4:P$18,"error",0,1)</f>
        <v>216</v>
      </c>
      <c r="Y14" s="103">
        <f>_xlfn.XLOOKUP($C14,'SQUO grid'!$B$4:$B$18,'SQUO grid'!Q$4:Q$18,"error",0,1)</f>
        <v>178</v>
      </c>
      <c r="Z14" s="103">
        <f>_xlfn.XLOOKUP($C14,'SQUO grid'!$B$4:$B$18,'SQUO grid'!R$4:R$18,"error",0,1)</f>
        <v>236</v>
      </c>
      <c r="AA14" s="103">
        <f>_xlfn.XLOOKUP($C14,'SQUO grid'!$B$4:$B$18,'SQUO grid'!S$4:S$18,"error",0,1)</f>
        <v>209</v>
      </c>
      <c r="AB14" s="103">
        <f>_xlfn.XLOOKUP($C14,'SQUO grid'!$B$4:$B$18,'SQUO grid'!T$4:T$18,"error",0,1)</f>
        <v>277</v>
      </c>
      <c r="AC14" s="103">
        <f>_xlfn.XLOOKUP($C14,'SQUO grid'!$B$4:$B$18,'SQUO grid'!U$4:U$18,"error",0,1)</f>
        <v>240</v>
      </c>
      <c r="AD14" s="103">
        <f>_xlfn.XLOOKUP($C14,'SQUO grid'!$B$4:$B$18,'SQUO grid'!V$4:V$18,"error",0,1)</f>
        <v>318</v>
      </c>
      <c r="AF14" s="103">
        <f>_xlfn.XLOOKUP($D14,'Compiled grid proposal'!$C$5:$C$22,'Compiled grid proposal'!D$5:D$22,"error",0,1)</f>
        <v>59.4</v>
      </c>
      <c r="AG14" s="103">
        <f>_xlfn.XLOOKUP($D14,'Compiled grid proposal'!$C$5:$C$22,'Compiled grid proposal'!E$5:E$22,"error",0,1)</f>
        <v>99</v>
      </c>
      <c r="AH14" s="103">
        <f>_xlfn.XLOOKUP($D14,'Compiled grid proposal'!$C$5:$C$22,'Compiled grid proposal'!F$5:F$22,"error",0,1)</f>
        <v>65.34</v>
      </c>
      <c r="AI14" s="103">
        <f>_xlfn.XLOOKUP($D14,'Compiled grid proposal'!$C$5:$C$22,'Compiled grid proposal'!G$5:G$22,"error",0,1)</f>
        <v>108.9</v>
      </c>
      <c r="AJ14" s="103">
        <f>_xlfn.XLOOKUP($D14,'Compiled grid proposal'!$C$5:$C$22,'Compiled grid proposal'!H$5:H$22,"error",0,1)</f>
        <v>71.874000000000009</v>
      </c>
      <c r="AK14" s="103">
        <f>_xlfn.XLOOKUP($D14,'Compiled grid proposal'!$C$5:$C$22,'Compiled grid proposal'!I$5:I$22,"error",0,1)</f>
        <v>119.79000000000002</v>
      </c>
      <c r="AL14" s="103">
        <f>_xlfn.XLOOKUP($D14,'Compiled grid proposal'!$C$5:$C$22,'Compiled grid proposal'!J$5:J$22,"error",0,1)</f>
        <v>79.06140000000002</v>
      </c>
      <c r="AM14" s="103">
        <f>_xlfn.XLOOKUP($D14,'Compiled grid proposal'!$C$5:$C$22,'Compiled grid proposal'!K$5:K$22,"error",0,1)</f>
        <v>131.76900000000003</v>
      </c>
      <c r="AN14" s="103">
        <f>_xlfn.XLOOKUP($D14,'Compiled grid proposal'!$C$5:$C$22,'Compiled grid proposal'!L$5:L$22,"error",0,1)</f>
        <v>86.967540000000028</v>
      </c>
      <c r="AO14" s="103">
        <f>_xlfn.XLOOKUP($D14,'Compiled grid proposal'!$C$5:$C$22,'Compiled grid proposal'!M$5:M$22,"error",0,1)</f>
        <v>144.94590000000005</v>
      </c>
      <c r="AP14" s="103">
        <f>_xlfn.XLOOKUP($D14,'Compiled grid proposal'!$C$5:$C$22,'Compiled grid proposal'!N$5:N$22,"error",0,1)</f>
        <v>95.664294000000041</v>
      </c>
      <c r="AQ14" s="103">
        <f>_xlfn.XLOOKUP($D14,'Compiled grid proposal'!$C$5:$C$22,'Compiled grid proposal'!O$5:O$22,"error",0,1)</f>
        <v>159.44049000000007</v>
      </c>
      <c r="AR14" s="103">
        <f>_xlfn.XLOOKUP($D14,'Compiled grid proposal'!$C$5:$C$22,'Compiled grid proposal'!P$5:P$22,"error",0,1)</f>
        <v>105.23072340000004</v>
      </c>
      <c r="AS14" s="103">
        <f>_xlfn.XLOOKUP($D14,'Compiled grid proposal'!$C$5:$C$22,'Compiled grid proposal'!Q$5:Q$22,"error",0,1)</f>
        <v>175.38453900000007</v>
      </c>
      <c r="AT14" s="103">
        <f>_xlfn.XLOOKUP($D14,'Compiled grid proposal'!$C$5:$C$22,'Compiled grid proposal'!R$5:R$22,"error",0,1)</f>
        <v>115.75379574000006</v>
      </c>
      <c r="AU14" s="103">
        <f>_xlfn.XLOOKUP($D14,'Compiled grid proposal'!$C$5:$C$22,'Compiled grid proposal'!S$5:S$22,"error",0,1)</f>
        <v>192.92299290000011</v>
      </c>
      <c r="AV14" s="103">
        <f>_xlfn.XLOOKUP($D14,'Compiled grid proposal'!$C$5:$C$22,'Compiled grid proposal'!T$5:T$22,"error",0,1)</f>
        <v>127.32917531400007</v>
      </c>
      <c r="AW14" s="103">
        <f>_xlfn.XLOOKUP($D14,'Compiled grid proposal'!$C$5:$C$22,'Compiled grid proposal'!U$5:U$22,"error",0,1)</f>
        <v>212.21529219000013</v>
      </c>
      <c r="AX14" s="103">
        <f>_xlfn.XLOOKUP($D14,'Compiled grid proposal'!$C$5:$C$22,'Compiled grid proposal'!V$5:V$22,"error",0,1)</f>
        <v>132</v>
      </c>
      <c r="AY14" s="103">
        <f>_xlfn.XLOOKUP($D14,'Compiled grid proposal'!$C$5:$C$22,'Compiled grid proposal'!W$5:W$22,"error",0,1)</f>
        <v>220</v>
      </c>
      <c r="BA14" s="115">
        <f t="shared" si="0"/>
        <v>-33.6</v>
      </c>
      <c r="BB14" s="115">
        <f t="shared" si="1"/>
        <v>-24</v>
      </c>
      <c r="BC14" s="115">
        <f t="shared" si="2"/>
        <v>-36.659999999999997</v>
      </c>
      <c r="BD14" s="115">
        <f t="shared" si="3"/>
        <v>-27.099999999999994</v>
      </c>
      <c r="BE14" s="115">
        <f t="shared" si="4"/>
        <v>-39.125999999999991</v>
      </c>
      <c r="BF14" s="115">
        <f t="shared" si="5"/>
        <v>-27.20999999999998</v>
      </c>
      <c r="BG14" s="115">
        <f t="shared" si="6"/>
        <v>-40.93859999999998</v>
      </c>
      <c r="BH14" s="115">
        <f t="shared" si="7"/>
        <v>-28.230999999999966</v>
      </c>
      <c r="BI14" s="115">
        <f t="shared" si="8"/>
        <v>-42.032459999999972</v>
      </c>
      <c r="BJ14" s="115">
        <f t="shared" si="9"/>
        <v>-26.054099999999949</v>
      </c>
      <c r="BK14" s="115">
        <f t="shared" si="10"/>
        <v>-42.335705999999959</v>
      </c>
      <c r="BL14" s="115">
        <f t="shared" si="11"/>
        <v>-24.559509999999932</v>
      </c>
      <c r="BM14" s="115">
        <f t="shared" si="12"/>
        <v>-56.769276599999955</v>
      </c>
      <c r="BN14" s="115">
        <f t="shared" si="13"/>
        <v>-40.615460999999925</v>
      </c>
      <c r="BO14" s="115">
        <f t="shared" si="14"/>
        <v>-62.246204259999942</v>
      </c>
      <c r="BP14" s="115">
        <f t="shared" si="15"/>
        <v>-43.077007099999889</v>
      </c>
      <c r="BQ14" s="115">
        <f t="shared" si="16"/>
        <v>-81.670824685999932</v>
      </c>
      <c r="BR14" s="115">
        <f t="shared" si="17"/>
        <v>-64.784707809999873</v>
      </c>
      <c r="BS14" s="115">
        <f t="shared" si="18"/>
        <v>-108</v>
      </c>
      <c r="BT14" s="115">
        <f t="shared" si="19"/>
        <v>-98</v>
      </c>
      <c r="BV14" s="116">
        <f t="shared" si="20"/>
        <v>-0.3612903225806452</v>
      </c>
      <c r="BW14" s="116">
        <f t="shared" si="21"/>
        <v>-0.1951219512195122</v>
      </c>
      <c r="BX14" s="116">
        <f t="shared" si="22"/>
        <v>-0.35941176470588232</v>
      </c>
      <c r="BY14" s="116">
        <f t="shared" si="23"/>
        <v>-0.1992647058823529</v>
      </c>
      <c r="BZ14" s="116">
        <f t="shared" si="24"/>
        <v>-0.35248648648648639</v>
      </c>
      <c r="CA14" s="116">
        <f t="shared" si="25"/>
        <v>-0.18510204081632639</v>
      </c>
      <c r="CB14" s="116">
        <f t="shared" si="26"/>
        <v>-0.34115499999999982</v>
      </c>
      <c r="CC14" s="116">
        <f t="shared" si="27"/>
        <v>-0.17644374999999979</v>
      </c>
      <c r="CD14" s="116">
        <f t="shared" si="28"/>
        <v>-0.32583302325581376</v>
      </c>
      <c r="CE14" s="116">
        <f t="shared" si="29"/>
        <v>-0.15236315789473653</v>
      </c>
      <c r="CF14" s="116">
        <f t="shared" si="30"/>
        <v>-0.30678047826086929</v>
      </c>
      <c r="CG14" s="116">
        <f t="shared" si="31"/>
        <v>-0.13347559782608659</v>
      </c>
      <c r="CH14" s="116">
        <f t="shared" si="32"/>
        <v>-0.35042763333333304</v>
      </c>
      <c r="CI14" s="116">
        <f t="shared" si="33"/>
        <v>-0.18803454166666633</v>
      </c>
      <c r="CJ14" s="116">
        <f t="shared" si="34"/>
        <v>-0.34969777674157271</v>
      </c>
      <c r="CK14" s="116">
        <f t="shared" si="35"/>
        <v>-0.18252969110169445</v>
      </c>
      <c r="CL14" s="116">
        <f t="shared" si="36"/>
        <v>-0.39076949610526285</v>
      </c>
      <c r="CM14" s="116">
        <f t="shared" si="37"/>
        <v>-0.2338798115884472</v>
      </c>
      <c r="CN14" s="116">
        <f t="shared" si="38"/>
        <v>-0.45</v>
      </c>
      <c r="CO14" s="116">
        <f t="shared" si="39"/>
        <v>-0.3081761006289308</v>
      </c>
    </row>
    <row r="15" spans="1:93">
      <c r="A15" s="41" t="s">
        <v>34</v>
      </c>
      <c r="B15" s="44" t="s">
        <v>9</v>
      </c>
      <c r="C15" s="100">
        <v>12</v>
      </c>
      <c r="D15" s="44">
        <v>13</v>
      </c>
      <c r="E15" s="44">
        <v>12</v>
      </c>
      <c r="F15" s="44"/>
      <c r="G15" s="44" t="s">
        <v>18</v>
      </c>
      <c r="H15" s="108" t="s">
        <v>18</v>
      </c>
      <c r="I15" s="44" t="s">
        <v>18</v>
      </c>
      <c r="K15" s="103">
        <f>_xlfn.XLOOKUP($C15,'SQUO grid'!$B$4:$B$18,'SQUO grid'!C$4:C$18,"error",0,1)</f>
        <v>93</v>
      </c>
      <c r="L15" s="103">
        <f>_xlfn.XLOOKUP($C15,'SQUO grid'!$B$4:$B$18,'SQUO grid'!D$4:D$18,"error",0,1)</f>
        <v>123</v>
      </c>
      <c r="M15" s="103">
        <f>_xlfn.XLOOKUP($C15,'SQUO grid'!$B$4:$B$18,'SQUO grid'!E$4:E$18,"error",0,1)</f>
        <v>102</v>
      </c>
      <c r="N15" s="103">
        <f>_xlfn.XLOOKUP($C15,'SQUO grid'!$B$4:$B$18,'SQUO grid'!F$4:F$18,"error",0,1)</f>
        <v>136</v>
      </c>
      <c r="O15" s="103">
        <f>_xlfn.XLOOKUP($C15,'SQUO grid'!$B$4:$B$18,'SQUO grid'!G$4:G$18,"error",0,1)</f>
        <v>111</v>
      </c>
      <c r="P15" s="103">
        <f>_xlfn.XLOOKUP($C15,'SQUO grid'!$B$4:$B$18,'SQUO grid'!H$4:H$18,"error",0,1)</f>
        <v>147</v>
      </c>
      <c r="Q15" s="103">
        <f>_xlfn.XLOOKUP($C15,'SQUO grid'!$B$4:$B$18,'SQUO grid'!I$4:I$18,"error",0,1)</f>
        <v>120</v>
      </c>
      <c r="R15" s="103">
        <f>_xlfn.XLOOKUP($C15,'SQUO grid'!$B$4:$B$18,'SQUO grid'!J$4:J$18,"error",0,1)</f>
        <v>160</v>
      </c>
      <c r="S15" s="103">
        <f>_xlfn.XLOOKUP($C15,'SQUO grid'!$B$4:$B$18,'SQUO grid'!K$4:K$18,"error",0,1)</f>
        <v>129</v>
      </c>
      <c r="T15" s="103">
        <f>_xlfn.XLOOKUP($C15,'SQUO grid'!$B$4:$B$18,'SQUO grid'!L$4:L$18,"error",0,1)</f>
        <v>171</v>
      </c>
      <c r="U15" s="103">
        <f>_xlfn.XLOOKUP($C15,'SQUO grid'!$B$4:$B$18,'SQUO grid'!M$4:M$18,"error",0,1)</f>
        <v>138</v>
      </c>
      <c r="V15" s="103">
        <f>_xlfn.XLOOKUP($C15,'SQUO grid'!$B$4:$B$18,'SQUO grid'!N$4:N$18,"error",0,1)</f>
        <v>184</v>
      </c>
      <c r="W15" s="103">
        <f>_xlfn.XLOOKUP($C15,'SQUO grid'!$B$4:$B$18,'SQUO grid'!O$4:O$18,"error",0,1)</f>
        <v>162</v>
      </c>
      <c r="X15" s="103">
        <f>_xlfn.XLOOKUP($C15,'SQUO grid'!$B$4:$B$18,'SQUO grid'!P$4:P$18,"error",0,1)</f>
        <v>216</v>
      </c>
      <c r="Y15" s="103">
        <f>_xlfn.XLOOKUP($C15,'SQUO grid'!$B$4:$B$18,'SQUO grid'!Q$4:Q$18,"error",0,1)</f>
        <v>178</v>
      </c>
      <c r="Z15" s="103">
        <f>_xlfn.XLOOKUP($C15,'SQUO grid'!$B$4:$B$18,'SQUO grid'!R$4:R$18,"error",0,1)</f>
        <v>236</v>
      </c>
      <c r="AA15" s="103">
        <f>_xlfn.XLOOKUP($C15,'SQUO grid'!$B$4:$B$18,'SQUO grid'!S$4:S$18,"error",0,1)</f>
        <v>209</v>
      </c>
      <c r="AB15" s="103">
        <f>_xlfn.XLOOKUP($C15,'SQUO grid'!$B$4:$B$18,'SQUO grid'!T$4:T$18,"error",0,1)</f>
        <v>277</v>
      </c>
      <c r="AC15" s="103">
        <f>_xlfn.XLOOKUP($C15,'SQUO grid'!$B$4:$B$18,'SQUO grid'!U$4:U$18,"error",0,1)</f>
        <v>240</v>
      </c>
      <c r="AD15" s="103">
        <f>_xlfn.XLOOKUP($C15,'SQUO grid'!$B$4:$B$18,'SQUO grid'!V$4:V$18,"error",0,1)</f>
        <v>318</v>
      </c>
      <c r="AF15" s="103">
        <f>_xlfn.XLOOKUP($D15,'Compiled grid proposal'!$C$5:$C$22,'Compiled grid proposal'!D$5:D$22,"error",0,1)</f>
        <v>59.4</v>
      </c>
      <c r="AG15" s="103">
        <f>_xlfn.XLOOKUP($D15,'Compiled grid proposal'!$C$5:$C$22,'Compiled grid proposal'!E$5:E$22,"error",0,1)</f>
        <v>99</v>
      </c>
      <c r="AH15" s="103">
        <f>_xlfn.XLOOKUP($D15,'Compiled grid proposal'!$C$5:$C$22,'Compiled grid proposal'!F$5:F$22,"error",0,1)</f>
        <v>65.34</v>
      </c>
      <c r="AI15" s="103">
        <f>_xlfn.XLOOKUP($D15,'Compiled grid proposal'!$C$5:$C$22,'Compiled grid proposal'!G$5:G$22,"error",0,1)</f>
        <v>108.9</v>
      </c>
      <c r="AJ15" s="103">
        <f>_xlfn.XLOOKUP($D15,'Compiled grid proposal'!$C$5:$C$22,'Compiled grid proposal'!H$5:H$22,"error",0,1)</f>
        <v>71.874000000000009</v>
      </c>
      <c r="AK15" s="103">
        <f>_xlfn.XLOOKUP($D15,'Compiled grid proposal'!$C$5:$C$22,'Compiled grid proposal'!I$5:I$22,"error",0,1)</f>
        <v>119.79000000000002</v>
      </c>
      <c r="AL15" s="103">
        <f>_xlfn.XLOOKUP($D15,'Compiled grid proposal'!$C$5:$C$22,'Compiled grid proposal'!J$5:J$22,"error",0,1)</f>
        <v>79.06140000000002</v>
      </c>
      <c r="AM15" s="103">
        <f>_xlfn.XLOOKUP($D15,'Compiled grid proposal'!$C$5:$C$22,'Compiled grid proposal'!K$5:K$22,"error",0,1)</f>
        <v>131.76900000000003</v>
      </c>
      <c r="AN15" s="103">
        <f>_xlfn.XLOOKUP($D15,'Compiled grid proposal'!$C$5:$C$22,'Compiled grid proposal'!L$5:L$22,"error",0,1)</f>
        <v>86.967540000000028</v>
      </c>
      <c r="AO15" s="103">
        <f>_xlfn.XLOOKUP($D15,'Compiled grid proposal'!$C$5:$C$22,'Compiled grid proposal'!M$5:M$22,"error",0,1)</f>
        <v>144.94590000000005</v>
      </c>
      <c r="AP15" s="103">
        <f>_xlfn.XLOOKUP($D15,'Compiled grid proposal'!$C$5:$C$22,'Compiled grid proposal'!N$5:N$22,"error",0,1)</f>
        <v>95.664294000000041</v>
      </c>
      <c r="AQ15" s="103">
        <f>_xlfn.XLOOKUP($D15,'Compiled grid proposal'!$C$5:$C$22,'Compiled grid proposal'!O$5:O$22,"error",0,1)</f>
        <v>159.44049000000007</v>
      </c>
      <c r="AR15" s="103">
        <f>_xlfn.XLOOKUP($D15,'Compiled grid proposal'!$C$5:$C$22,'Compiled grid proposal'!P$5:P$22,"error",0,1)</f>
        <v>105.23072340000004</v>
      </c>
      <c r="AS15" s="103">
        <f>_xlfn.XLOOKUP($D15,'Compiled grid proposal'!$C$5:$C$22,'Compiled grid proposal'!Q$5:Q$22,"error",0,1)</f>
        <v>175.38453900000007</v>
      </c>
      <c r="AT15" s="103">
        <f>_xlfn.XLOOKUP($D15,'Compiled grid proposal'!$C$5:$C$22,'Compiled grid proposal'!R$5:R$22,"error",0,1)</f>
        <v>115.75379574000006</v>
      </c>
      <c r="AU15" s="103">
        <f>_xlfn.XLOOKUP($D15,'Compiled grid proposal'!$C$5:$C$22,'Compiled grid proposal'!S$5:S$22,"error",0,1)</f>
        <v>192.92299290000011</v>
      </c>
      <c r="AV15" s="103">
        <f>_xlfn.XLOOKUP($D15,'Compiled grid proposal'!$C$5:$C$22,'Compiled grid proposal'!T$5:T$22,"error",0,1)</f>
        <v>127.32917531400007</v>
      </c>
      <c r="AW15" s="103">
        <f>_xlfn.XLOOKUP($D15,'Compiled grid proposal'!$C$5:$C$22,'Compiled grid proposal'!U$5:U$22,"error",0,1)</f>
        <v>212.21529219000013</v>
      </c>
      <c r="AX15" s="103">
        <f>_xlfn.XLOOKUP($D15,'Compiled grid proposal'!$C$5:$C$22,'Compiled grid proposal'!V$5:V$22,"error",0,1)</f>
        <v>132</v>
      </c>
      <c r="AY15" s="103">
        <f>_xlfn.XLOOKUP($D15,'Compiled grid proposal'!$C$5:$C$22,'Compiled grid proposal'!W$5:W$22,"error",0,1)</f>
        <v>220</v>
      </c>
      <c r="BA15" s="115">
        <f t="shared" si="0"/>
        <v>-33.6</v>
      </c>
      <c r="BB15" s="115">
        <f t="shared" si="1"/>
        <v>-24</v>
      </c>
      <c r="BC15" s="115">
        <f t="shared" si="2"/>
        <v>-36.659999999999997</v>
      </c>
      <c r="BD15" s="115">
        <f t="shared" si="3"/>
        <v>-27.099999999999994</v>
      </c>
      <c r="BE15" s="115">
        <f t="shared" si="4"/>
        <v>-39.125999999999991</v>
      </c>
      <c r="BF15" s="115">
        <f t="shared" si="5"/>
        <v>-27.20999999999998</v>
      </c>
      <c r="BG15" s="115">
        <f t="shared" si="6"/>
        <v>-40.93859999999998</v>
      </c>
      <c r="BH15" s="115">
        <f t="shared" si="7"/>
        <v>-28.230999999999966</v>
      </c>
      <c r="BI15" s="115">
        <f t="shared" si="8"/>
        <v>-42.032459999999972</v>
      </c>
      <c r="BJ15" s="115">
        <f t="shared" si="9"/>
        <v>-26.054099999999949</v>
      </c>
      <c r="BK15" s="115">
        <f t="shared" si="10"/>
        <v>-42.335705999999959</v>
      </c>
      <c r="BL15" s="115">
        <f t="shared" si="11"/>
        <v>-24.559509999999932</v>
      </c>
      <c r="BM15" s="115">
        <f t="shared" si="12"/>
        <v>-56.769276599999955</v>
      </c>
      <c r="BN15" s="115">
        <f t="shared" si="13"/>
        <v>-40.615460999999925</v>
      </c>
      <c r="BO15" s="115">
        <f t="shared" si="14"/>
        <v>-62.246204259999942</v>
      </c>
      <c r="BP15" s="115">
        <f t="shared" si="15"/>
        <v>-43.077007099999889</v>
      </c>
      <c r="BQ15" s="115">
        <f t="shared" si="16"/>
        <v>-81.670824685999932</v>
      </c>
      <c r="BR15" s="115">
        <f t="shared" si="17"/>
        <v>-64.784707809999873</v>
      </c>
      <c r="BS15" s="115">
        <f t="shared" si="18"/>
        <v>-108</v>
      </c>
      <c r="BT15" s="115">
        <f t="shared" si="19"/>
        <v>-98</v>
      </c>
      <c r="BV15" s="116">
        <f t="shared" si="20"/>
        <v>-0.3612903225806452</v>
      </c>
      <c r="BW15" s="116">
        <f t="shared" si="21"/>
        <v>-0.1951219512195122</v>
      </c>
      <c r="BX15" s="116">
        <f t="shared" si="22"/>
        <v>-0.35941176470588232</v>
      </c>
      <c r="BY15" s="116">
        <f t="shared" si="23"/>
        <v>-0.1992647058823529</v>
      </c>
      <c r="BZ15" s="116">
        <f t="shared" si="24"/>
        <v>-0.35248648648648639</v>
      </c>
      <c r="CA15" s="116">
        <f t="shared" si="25"/>
        <v>-0.18510204081632639</v>
      </c>
      <c r="CB15" s="116">
        <f t="shared" si="26"/>
        <v>-0.34115499999999982</v>
      </c>
      <c r="CC15" s="116">
        <f t="shared" si="27"/>
        <v>-0.17644374999999979</v>
      </c>
      <c r="CD15" s="116">
        <f t="shared" si="28"/>
        <v>-0.32583302325581376</v>
      </c>
      <c r="CE15" s="116">
        <f t="shared" si="29"/>
        <v>-0.15236315789473653</v>
      </c>
      <c r="CF15" s="116">
        <f t="shared" si="30"/>
        <v>-0.30678047826086929</v>
      </c>
      <c r="CG15" s="116">
        <f t="shared" si="31"/>
        <v>-0.13347559782608659</v>
      </c>
      <c r="CH15" s="116">
        <f t="shared" si="32"/>
        <v>-0.35042763333333304</v>
      </c>
      <c r="CI15" s="116">
        <f t="shared" si="33"/>
        <v>-0.18803454166666633</v>
      </c>
      <c r="CJ15" s="116">
        <f t="shared" si="34"/>
        <v>-0.34969777674157271</v>
      </c>
      <c r="CK15" s="116">
        <f t="shared" si="35"/>
        <v>-0.18252969110169445</v>
      </c>
      <c r="CL15" s="116">
        <f t="shared" si="36"/>
        <v>-0.39076949610526285</v>
      </c>
      <c r="CM15" s="116">
        <f t="shared" si="37"/>
        <v>-0.2338798115884472</v>
      </c>
      <c r="CN15" s="116">
        <f t="shared" si="38"/>
        <v>-0.45</v>
      </c>
      <c r="CO15" s="116">
        <f t="shared" si="39"/>
        <v>-0.3081761006289308</v>
      </c>
    </row>
    <row r="16" spans="1:93">
      <c r="A16" s="41" t="s">
        <v>35</v>
      </c>
      <c r="B16" s="44" t="s">
        <v>9</v>
      </c>
      <c r="C16" s="100">
        <v>12</v>
      </c>
      <c r="D16" s="44">
        <v>13</v>
      </c>
      <c r="E16" s="44">
        <v>12</v>
      </c>
      <c r="F16" s="44"/>
      <c r="G16" s="44" t="s">
        <v>18</v>
      </c>
      <c r="H16" s="44"/>
      <c r="I16" s="44"/>
      <c r="K16" s="103">
        <f>_xlfn.XLOOKUP($C16,'SQUO grid'!$B$4:$B$18,'SQUO grid'!C$4:C$18,"error",0,1)</f>
        <v>93</v>
      </c>
      <c r="L16" s="103">
        <f>_xlfn.XLOOKUP($C16,'SQUO grid'!$B$4:$B$18,'SQUO grid'!D$4:D$18,"error",0,1)</f>
        <v>123</v>
      </c>
      <c r="M16" s="103">
        <f>_xlfn.XLOOKUP($C16,'SQUO grid'!$B$4:$B$18,'SQUO grid'!E$4:E$18,"error",0,1)</f>
        <v>102</v>
      </c>
      <c r="N16" s="103">
        <f>_xlfn.XLOOKUP($C16,'SQUO grid'!$B$4:$B$18,'SQUO grid'!F$4:F$18,"error",0,1)</f>
        <v>136</v>
      </c>
      <c r="O16" s="103">
        <f>_xlfn.XLOOKUP($C16,'SQUO grid'!$B$4:$B$18,'SQUO grid'!G$4:G$18,"error",0,1)</f>
        <v>111</v>
      </c>
      <c r="P16" s="103">
        <f>_xlfn.XLOOKUP($C16,'SQUO grid'!$B$4:$B$18,'SQUO grid'!H$4:H$18,"error",0,1)</f>
        <v>147</v>
      </c>
      <c r="Q16" s="103">
        <f>_xlfn.XLOOKUP($C16,'SQUO grid'!$B$4:$B$18,'SQUO grid'!I$4:I$18,"error",0,1)</f>
        <v>120</v>
      </c>
      <c r="R16" s="103">
        <f>_xlfn.XLOOKUP($C16,'SQUO grid'!$B$4:$B$18,'SQUO grid'!J$4:J$18,"error",0,1)</f>
        <v>160</v>
      </c>
      <c r="S16" s="103">
        <f>_xlfn.XLOOKUP($C16,'SQUO grid'!$B$4:$B$18,'SQUO grid'!K$4:K$18,"error",0,1)</f>
        <v>129</v>
      </c>
      <c r="T16" s="103">
        <f>_xlfn.XLOOKUP($C16,'SQUO grid'!$B$4:$B$18,'SQUO grid'!L$4:L$18,"error",0,1)</f>
        <v>171</v>
      </c>
      <c r="U16" s="103">
        <f>_xlfn.XLOOKUP($C16,'SQUO grid'!$B$4:$B$18,'SQUO grid'!M$4:M$18,"error",0,1)</f>
        <v>138</v>
      </c>
      <c r="V16" s="103">
        <f>_xlfn.XLOOKUP($C16,'SQUO grid'!$B$4:$B$18,'SQUO grid'!N$4:N$18,"error",0,1)</f>
        <v>184</v>
      </c>
      <c r="W16" s="103">
        <f>_xlfn.XLOOKUP($C16,'SQUO grid'!$B$4:$B$18,'SQUO grid'!O$4:O$18,"error",0,1)</f>
        <v>162</v>
      </c>
      <c r="X16" s="103">
        <f>_xlfn.XLOOKUP($C16,'SQUO grid'!$B$4:$B$18,'SQUO grid'!P$4:P$18,"error",0,1)</f>
        <v>216</v>
      </c>
      <c r="Y16" s="103">
        <f>_xlfn.XLOOKUP($C16,'SQUO grid'!$B$4:$B$18,'SQUO grid'!Q$4:Q$18,"error",0,1)</f>
        <v>178</v>
      </c>
      <c r="Z16" s="103">
        <f>_xlfn.XLOOKUP($C16,'SQUO grid'!$B$4:$B$18,'SQUO grid'!R$4:R$18,"error",0,1)</f>
        <v>236</v>
      </c>
      <c r="AA16" s="103">
        <f>_xlfn.XLOOKUP($C16,'SQUO grid'!$B$4:$B$18,'SQUO grid'!S$4:S$18,"error",0,1)</f>
        <v>209</v>
      </c>
      <c r="AB16" s="103">
        <f>_xlfn.XLOOKUP($C16,'SQUO grid'!$B$4:$B$18,'SQUO grid'!T$4:T$18,"error",0,1)</f>
        <v>277</v>
      </c>
      <c r="AC16" s="103">
        <f>_xlfn.XLOOKUP($C16,'SQUO grid'!$B$4:$B$18,'SQUO grid'!U$4:U$18,"error",0,1)</f>
        <v>240</v>
      </c>
      <c r="AD16" s="103">
        <f>_xlfn.XLOOKUP($C16,'SQUO grid'!$B$4:$B$18,'SQUO grid'!V$4:V$18,"error",0,1)</f>
        <v>318</v>
      </c>
      <c r="AF16" s="103">
        <f>_xlfn.XLOOKUP($D16,'Compiled grid proposal'!$C$5:$C$22,'Compiled grid proposal'!D$5:D$22,"error",0,1)</f>
        <v>59.4</v>
      </c>
      <c r="AG16" s="103">
        <f>_xlfn.XLOOKUP($D16,'Compiled grid proposal'!$C$5:$C$22,'Compiled grid proposal'!E$5:E$22,"error",0,1)</f>
        <v>99</v>
      </c>
      <c r="AH16" s="103">
        <f>_xlfn.XLOOKUP($D16,'Compiled grid proposal'!$C$5:$C$22,'Compiled grid proposal'!F$5:F$22,"error",0,1)</f>
        <v>65.34</v>
      </c>
      <c r="AI16" s="103">
        <f>_xlfn.XLOOKUP($D16,'Compiled grid proposal'!$C$5:$C$22,'Compiled grid proposal'!G$5:G$22,"error",0,1)</f>
        <v>108.9</v>
      </c>
      <c r="AJ16" s="103">
        <f>_xlfn.XLOOKUP($D16,'Compiled grid proposal'!$C$5:$C$22,'Compiled grid proposal'!H$5:H$22,"error",0,1)</f>
        <v>71.874000000000009</v>
      </c>
      <c r="AK16" s="103">
        <f>_xlfn.XLOOKUP($D16,'Compiled grid proposal'!$C$5:$C$22,'Compiled grid proposal'!I$5:I$22,"error",0,1)</f>
        <v>119.79000000000002</v>
      </c>
      <c r="AL16" s="103">
        <f>_xlfn.XLOOKUP($D16,'Compiled grid proposal'!$C$5:$C$22,'Compiled grid proposal'!J$5:J$22,"error",0,1)</f>
        <v>79.06140000000002</v>
      </c>
      <c r="AM16" s="103">
        <f>_xlfn.XLOOKUP($D16,'Compiled grid proposal'!$C$5:$C$22,'Compiled grid proposal'!K$5:K$22,"error",0,1)</f>
        <v>131.76900000000003</v>
      </c>
      <c r="AN16" s="103">
        <f>_xlfn.XLOOKUP($D16,'Compiled grid proposal'!$C$5:$C$22,'Compiled grid proposal'!L$5:L$22,"error",0,1)</f>
        <v>86.967540000000028</v>
      </c>
      <c r="AO16" s="103">
        <f>_xlfn.XLOOKUP($D16,'Compiled grid proposal'!$C$5:$C$22,'Compiled grid proposal'!M$5:M$22,"error",0,1)</f>
        <v>144.94590000000005</v>
      </c>
      <c r="AP16" s="103">
        <f>_xlfn.XLOOKUP($D16,'Compiled grid proposal'!$C$5:$C$22,'Compiled grid proposal'!N$5:N$22,"error",0,1)</f>
        <v>95.664294000000041</v>
      </c>
      <c r="AQ16" s="103">
        <f>_xlfn.XLOOKUP($D16,'Compiled grid proposal'!$C$5:$C$22,'Compiled grid proposal'!O$5:O$22,"error",0,1)</f>
        <v>159.44049000000007</v>
      </c>
      <c r="AR16" s="103">
        <f>_xlfn.XLOOKUP($D16,'Compiled grid proposal'!$C$5:$C$22,'Compiled grid proposal'!P$5:P$22,"error",0,1)</f>
        <v>105.23072340000004</v>
      </c>
      <c r="AS16" s="103">
        <f>_xlfn.XLOOKUP($D16,'Compiled grid proposal'!$C$5:$C$22,'Compiled grid proposal'!Q$5:Q$22,"error",0,1)</f>
        <v>175.38453900000007</v>
      </c>
      <c r="AT16" s="103">
        <f>_xlfn.XLOOKUP($D16,'Compiled grid proposal'!$C$5:$C$22,'Compiled grid proposal'!R$5:R$22,"error",0,1)</f>
        <v>115.75379574000006</v>
      </c>
      <c r="AU16" s="103">
        <f>_xlfn.XLOOKUP($D16,'Compiled grid proposal'!$C$5:$C$22,'Compiled grid proposal'!S$5:S$22,"error",0,1)</f>
        <v>192.92299290000011</v>
      </c>
      <c r="AV16" s="103">
        <f>_xlfn.XLOOKUP($D16,'Compiled grid proposal'!$C$5:$C$22,'Compiled grid proposal'!T$5:T$22,"error",0,1)</f>
        <v>127.32917531400007</v>
      </c>
      <c r="AW16" s="103">
        <f>_xlfn.XLOOKUP($D16,'Compiled grid proposal'!$C$5:$C$22,'Compiled grid proposal'!U$5:U$22,"error",0,1)</f>
        <v>212.21529219000013</v>
      </c>
      <c r="AX16" s="103">
        <f>_xlfn.XLOOKUP($D16,'Compiled grid proposal'!$C$5:$C$22,'Compiled grid proposal'!V$5:V$22,"error",0,1)</f>
        <v>132</v>
      </c>
      <c r="AY16" s="103">
        <f>_xlfn.XLOOKUP($D16,'Compiled grid proposal'!$C$5:$C$22,'Compiled grid proposal'!W$5:W$22,"error",0,1)</f>
        <v>220</v>
      </c>
      <c r="BA16" s="115">
        <f t="shared" si="0"/>
        <v>-33.6</v>
      </c>
      <c r="BB16" s="115">
        <f t="shared" si="1"/>
        <v>-24</v>
      </c>
      <c r="BC16" s="115">
        <f t="shared" si="2"/>
        <v>-36.659999999999997</v>
      </c>
      <c r="BD16" s="115">
        <f t="shared" si="3"/>
        <v>-27.099999999999994</v>
      </c>
      <c r="BE16" s="115">
        <f t="shared" si="4"/>
        <v>-39.125999999999991</v>
      </c>
      <c r="BF16" s="115">
        <f t="shared" si="5"/>
        <v>-27.20999999999998</v>
      </c>
      <c r="BG16" s="115">
        <f t="shared" si="6"/>
        <v>-40.93859999999998</v>
      </c>
      <c r="BH16" s="115">
        <f t="shared" si="7"/>
        <v>-28.230999999999966</v>
      </c>
      <c r="BI16" s="115">
        <f t="shared" si="8"/>
        <v>-42.032459999999972</v>
      </c>
      <c r="BJ16" s="115">
        <f t="shared" si="9"/>
        <v>-26.054099999999949</v>
      </c>
      <c r="BK16" s="115">
        <f t="shared" si="10"/>
        <v>-42.335705999999959</v>
      </c>
      <c r="BL16" s="115">
        <f t="shared" si="11"/>
        <v>-24.559509999999932</v>
      </c>
      <c r="BM16" s="115">
        <f t="shared" si="12"/>
        <v>-56.769276599999955</v>
      </c>
      <c r="BN16" s="115">
        <f t="shared" si="13"/>
        <v>-40.615460999999925</v>
      </c>
      <c r="BO16" s="115">
        <f t="shared" si="14"/>
        <v>-62.246204259999942</v>
      </c>
      <c r="BP16" s="115">
        <f t="shared" si="15"/>
        <v>-43.077007099999889</v>
      </c>
      <c r="BQ16" s="115">
        <f t="shared" si="16"/>
        <v>-81.670824685999932</v>
      </c>
      <c r="BR16" s="115">
        <f t="shared" si="17"/>
        <v>-64.784707809999873</v>
      </c>
      <c r="BS16" s="115">
        <f t="shared" si="18"/>
        <v>-108</v>
      </c>
      <c r="BT16" s="115">
        <f t="shared" si="19"/>
        <v>-98</v>
      </c>
      <c r="BV16" s="116">
        <f t="shared" si="20"/>
        <v>-0.3612903225806452</v>
      </c>
      <c r="BW16" s="116">
        <f t="shared" si="21"/>
        <v>-0.1951219512195122</v>
      </c>
      <c r="BX16" s="116">
        <f t="shared" si="22"/>
        <v>-0.35941176470588232</v>
      </c>
      <c r="BY16" s="116">
        <f t="shared" si="23"/>
        <v>-0.1992647058823529</v>
      </c>
      <c r="BZ16" s="116">
        <f t="shared" si="24"/>
        <v>-0.35248648648648639</v>
      </c>
      <c r="CA16" s="116">
        <f t="shared" si="25"/>
        <v>-0.18510204081632639</v>
      </c>
      <c r="CB16" s="116">
        <f t="shared" si="26"/>
        <v>-0.34115499999999982</v>
      </c>
      <c r="CC16" s="116">
        <f t="shared" si="27"/>
        <v>-0.17644374999999979</v>
      </c>
      <c r="CD16" s="116">
        <f t="shared" si="28"/>
        <v>-0.32583302325581376</v>
      </c>
      <c r="CE16" s="116">
        <f t="shared" si="29"/>
        <v>-0.15236315789473653</v>
      </c>
      <c r="CF16" s="116">
        <f t="shared" si="30"/>
        <v>-0.30678047826086929</v>
      </c>
      <c r="CG16" s="116">
        <f t="shared" si="31"/>
        <v>-0.13347559782608659</v>
      </c>
      <c r="CH16" s="116">
        <f t="shared" si="32"/>
        <v>-0.35042763333333304</v>
      </c>
      <c r="CI16" s="116">
        <f t="shared" si="33"/>
        <v>-0.18803454166666633</v>
      </c>
      <c r="CJ16" s="116">
        <f t="shared" si="34"/>
        <v>-0.34969777674157271</v>
      </c>
      <c r="CK16" s="116">
        <f t="shared" si="35"/>
        <v>-0.18252969110169445</v>
      </c>
      <c r="CL16" s="116">
        <f t="shared" si="36"/>
        <v>-0.39076949610526285</v>
      </c>
      <c r="CM16" s="116">
        <f t="shared" si="37"/>
        <v>-0.2338798115884472</v>
      </c>
      <c r="CN16" s="116">
        <f t="shared" si="38"/>
        <v>-0.45</v>
      </c>
      <c r="CO16" s="116">
        <f t="shared" si="39"/>
        <v>-0.3081761006289308</v>
      </c>
    </row>
    <row r="17" spans="1:93">
      <c r="A17" s="41" t="s">
        <v>36</v>
      </c>
      <c r="B17" s="44" t="s">
        <v>10</v>
      </c>
      <c r="C17" s="100">
        <v>12</v>
      </c>
      <c r="D17" s="44">
        <v>9</v>
      </c>
      <c r="E17" s="44">
        <v>9</v>
      </c>
      <c r="F17" s="44"/>
      <c r="G17" s="44"/>
      <c r="H17" s="44"/>
      <c r="I17" s="44"/>
      <c r="K17" s="103">
        <f>_xlfn.XLOOKUP($C17,'SQUO grid'!$B$4:$B$18,'SQUO grid'!C$4:C$18,"error",0,1)</f>
        <v>93</v>
      </c>
      <c r="L17" s="103">
        <f>_xlfn.XLOOKUP($C17,'SQUO grid'!$B$4:$B$18,'SQUO grid'!D$4:D$18,"error",0,1)</f>
        <v>123</v>
      </c>
      <c r="M17" s="103">
        <f>_xlfn.XLOOKUP($C17,'SQUO grid'!$B$4:$B$18,'SQUO grid'!E$4:E$18,"error",0,1)</f>
        <v>102</v>
      </c>
      <c r="N17" s="103">
        <f>_xlfn.XLOOKUP($C17,'SQUO grid'!$B$4:$B$18,'SQUO grid'!F$4:F$18,"error",0,1)</f>
        <v>136</v>
      </c>
      <c r="O17" s="103">
        <f>_xlfn.XLOOKUP($C17,'SQUO grid'!$B$4:$B$18,'SQUO grid'!G$4:G$18,"error",0,1)</f>
        <v>111</v>
      </c>
      <c r="P17" s="103">
        <f>_xlfn.XLOOKUP($C17,'SQUO grid'!$B$4:$B$18,'SQUO grid'!H$4:H$18,"error",0,1)</f>
        <v>147</v>
      </c>
      <c r="Q17" s="103">
        <f>_xlfn.XLOOKUP($C17,'SQUO grid'!$B$4:$B$18,'SQUO grid'!I$4:I$18,"error",0,1)</f>
        <v>120</v>
      </c>
      <c r="R17" s="103">
        <f>_xlfn.XLOOKUP($C17,'SQUO grid'!$B$4:$B$18,'SQUO grid'!J$4:J$18,"error",0,1)</f>
        <v>160</v>
      </c>
      <c r="S17" s="103">
        <f>_xlfn.XLOOKUP($C17,'SQUO grid'!$B$4:$B$18,'SQUO grid'!K$4:K$18,"error",0,1)</f>
        <v>129</v>
      </c>
      <c r="T17" s="103">
        <f>_xlfn.XLOOKUP($C17,'SQUO grid'!$B$4:$B$18,'SQUO grid'!L$4:L$18,"error",0,1)</f>
        <v>171</v>
      </c>
      <c r="U17" s="103">
        <f>_xlfn.XLOOKUP($C17,'SQUO grid'!$B$4:$B$18,'SQUO grid'!M$4:M$18,"error",0,1)</f>
        <v>138</v>
      </c>
      <c r="V17" s="103">
        <f>_xlfn.XLOOKUP($C17,'SQUO grid'!$B$4:$B$18,'SQUO grid'!N$4:N$18,"error",0,1)</f>
        <v>184</v>
      </c>
      <c r="W17" s="103">
        <f>_xlfn.XLOOKUP($C17,'SQUO grid'!$B$4:$B$18,'SQUO grid'!O$4:O$18,"error",0,1)</f>
        <v>162</v>
      </c>
      <c r="X17" s="103">
        <f>_xlfn.XLOOKUP($C17,'SQUO grid'!$B$4:$B$18,'SQUO grid'!P$4:P$18,"error",0,1)</f>
        <v>216</v>
      </c>
      <c r="Y17" s="103">
        <f>_xlfn.XLOOKUP($C17,'SQUO grid'!$B$4:$B$18,'SQUO grid'!Q$4:Q$18,"error",0,1)</f>
        <v>178</v>
      </c>
      <c r="Z17" s="103">
        <f>_xlfn.XLOOKUP($C17,'SQUO grid'!$B$4:$B$18,'SQUO grid'!R$4:R$18,"error",0,1)</f>
        <v>236</v>
      </c>
      <c r="AA17" s="103">
        <f>_xlfn.XLOOKUP($C17,'SQUO grid'!$B$4:$B$18,'SQUO grid'!S$4:S$18,"error",0,1)</f>
        <v>209</v>
      </c>
      <c r="AB17" s="103">
        <f>_xlfn.XLOOKUP($C17,'SQUO grid'!$B$4:$B$18,'SQUO grid'!T$4:T$18,"error",0,1)</f>
        <v>277</v>
      </c>
      <c r="AC17" s="103">
        <f>_xlfn.XLOOKUP($C17,'SQUO grid'!$B$4:$B$18,'SQUO grid'!U$4:U$18,"error",0,1)</f>
        <v>240</v>
      </c>
      <c r="AD17" s="103">
        <f>_xlfn.XLOOKUP($C17,'SQUO grid'!$B$4:$B$18,'SQUO grid'!V$4:V$18,"error",0,1)</f>
        <v>318</v>
      </c>
      <c r="AF17" s="103">
        <f>_xlfn.XLOOKUP($D17,'Compiled grid proposal'!$C$5:$C$22,'Compiled grid proposal'!D$5:D$22,"error",0,1)</f>
        <v>19.8</v>
      </c>
      <c r="AG17" s="103">
        <f>_xlfn.XLOOKUP($D17,'Compiled grid proposal'!$C$5:$C$22,'Compiled grid proposal'!E$5:E$22,"error",0,1)</f>
        <v>33</v>
      </c>
      <c r="AH17" s="103">
        <f>_xlfn.XLOOKUP($D17,'Compiled grid proposal'!$C$5:$C$22,'Compiled grid proposal'!F$5:F$22,"error",0,1)</f>
        <v>22.769999999999996</v>
      </c>
      <c r="AI17" s="103">
        <f>_xlfn.XLOOKUP($D17,'Compiled grid proposal'!$C$5:$C$22,'Compiled grid proposal'!G$5:G$22,"error",0,1)</f>
        <v>37.949999999999996</v>
      </c>
      <c r="AJ17" s="103">
        <f>_xlfn.XLOOKUP($D17,'Compiled grid proposal'!$C$5:$C$22,'Compiled grid proposal'!H$5:H$22,"error",0,1)</f>
        <v>26.185499999999994</v>
      </c>
      <c r="AK17" s="103">
        <f>_xlfn.XLOOKUP($D17,'Compiled grid proposal'!$C$5:$C$22,'Compiled grid proposal'!I$5:I$22,"error",0,1)</f>
        <v>43.642499999999991</v>
      </c>
      <c r="AL17" s="103">
        <f>_xlfn.XLOOKUP($D17,'Compiled grid proposal'!$C$5:$C$22,'Compiled grid proposal'!J$5:J$22,"error",0,1)</f>
        <v>30.113324999999993</v>
      </c>
      <c r="AM17" s="103">
        <f>_xlfn.XLOOKUP($D17,'Compiled grid proposal'!$C$5:$C$22,'Compiled grid proposal'!K$5:K$22,"error",0,1)</f>
        <v>50.188874999999989</v>
      </c>
      <c r="AN17" s="103">
        <f>_xlfn.XLOOKUP($D17,'Compiled grid proposal'!$C$5:$C$22,'Compiled grid proposal'!L$5:L$22,"error",0,1)</f>
        <v>34.630323749999988</v>
      </c>
      <c r="AO17" s="103">
        <f>_xlfn.XLOOKUP($D17,'Compiled grid proposal'!$C$5:$C$22,'Compiled grid proposal'!M$5:M$22,"error",0,1)</f>
        <v>57.717206249999983</v>
      </c>
      <c r="AP17" s="103">
        <f>_xlfn.XLOOKUP($D17,'Compiled grid proposal'!$C$5:$C$22,'Compiled grid proposal'!N$5:N$22,"error",0,1)</f>
        <v>39.824872312499984</v>
      </c>
      <c r="AQ17" s="103">
        <f>_xlfn.XLOOKUP($D17,'Compiled grid proposal'!$C$5:$C$22,'Compiled grid proposal'!O$5:O$22,"error",0,1)</f>
        <v>66.374787187499976</v>
      </c>
      <c r="AR17" s="103">
        <f>_xlfn.XLOOKUP($D17,'Compiled grid proposal'!$C$5:$C$22,'Compiled grid proposal'!P$5:P$22,"error",0,1)</f>
        <v>45.798603159374977</v>
      </c>
      <c r="AS17" s="103">
        <f>_xlfn.XLOOKUP($D17,'Compiled grid proposal'!$C$5:$C$22,'Compiled grid proposal'!Q$5:Q$22,"error",0,1)</f>
        <v>76.331005265624967</v>
      </c>
      <c r="AT17" s="103">
        <f>_xlfn.XLOOKUP($D17,'Compiled grid proposal'!$C$5:$C$22,'Compiled grid proposal'!R$5:R$22,"error",0,1)</f>
        <v>52.668393633281227</v>
      </c>
      <c r="AU17" s="103">
        <f>_xlfn.XLOOKUP($D17,'Compiled grid proposal'!$C$5:$C$22,'Compiled grid proposal'!S$5:S$22,"error",0,1)</f>
        <v>87.780656055468711</v>
      </c>
      <c r="AV17" s="103">
        <f>_xlfn.XLOOKUP($D17,'Compiled grid proposal'!$C$5:$C$22,'Compiled grid proposal'!T$5:T$22,"error",0,1)</f>
        <v>60.568652678273402</v>
      </c>
      <c r="AW17" s="103">
        <f>_xlfn.XLOOKUP($D17,'Compiled grid proposal'!$C$5:$C$22,'Compiled grid proposal'!U$5:U$22,"error",0,1)</f>
        <v>100.94775446378901</v>
      </c>
      <c r="AX17" s="103">
        <f>_xlfn.XLOOKUP($D17,'Compiled grid proposal'!$C$5:$C$22,'Compiled grid proposal'!V$5:V$22,"error",0,1)</f>
        <v>72</v>
      </c>
      <c r="AY17" s="103">
        <f>_xlfn.XLOOKUP($D17,'Compiled grid proposal'!$C$5:$C$22,'Compiled grid proposal'!W$5:W$22,"error",0,1)</f>
        <v>120</v>
      </c>
      <c r="BA17" s="115">
        <f t="shared" si="0"/>
        <v>-73.2</v>
      </c>
      <c r="BB17" s="115">
        <f t="shared" si="1"/>
        <v>-90</v>
      </c>
      <c r="BC17" s="115">
        <f t="shared" si="2"/>
        <v>-79.23</v>
      </c>
      <c r="BD17" s="115">
        <f t="shared" si="3"/>
        <v>-98.050000000000011</v>
      </c>
      <c r="BE17" s="115">
        <f t="shared" si="4"/>
        <v>-84.81450000000001</v>
      </c>
      <c r="BF17" s="115">
        <f t="shared" si="5"/>
        <v>-103.35750000000002</v>
      </c>
      <c r="BG17" s="115">
        <f t="shared" si="6"/>
        <v>-89.886675000000011</v>
      </c>
      <c r="BH17" s="115">
        <f t="shared" si="7"/>
        <v>-109.811125</v>
      </c>
      <c r="BI17" s="115">
        <f t="shared" si="8"/>
        <v>-94.369676250000012</v>
      </c>
      <c r="BJ17" s="115">
        <f t="shared" si="9"/>
        <v>-113.28279375000002</v>
      </c>
      <c r="BK17" s="115">
        <f t="shared" si="10"/>
        <v>-98.175127687500009</v>
      </c>
      <c r="BL17" s="115">
        <f t="shared" si="11"/>
        <v>-117.62521281250002</v>
      </c>
      <c r="BM17" s="115">
        <f t="shared" si="12"/>
        <v>-116.20139684062502</v>
      </c>
      <c r="BN17" s="115">
        <f t="shared" si="13"/>
        <v>-139.66899473437502</v>
      </c>
      <c r="BO17" s="115">
        <f t="shared" si="14"/>
        <v>-125.33160636671877</v>
      </c>
      <c r="BP17" s="115">
        <f t="shared" si="15"/>
        <v>-148.21934394453129</v>
      </c>
      <c r="BQ17" s="115">
        <f t="shared" si="16"/>
        <v>-148.43134732172661</v>
      </c>
      <c r="BR17" s="115">
        <f t="shared" si="17"/>
        <v>-176.05224553621099</v>
      </c>
      <c r="BS17" s="115">
        <f t="shared" si="18"/>
        <v>-168</v>
      </c>
      <c r="BT17" s="115">
        <f t="shared" si="19"/>
        <v>-198</v>
      </c>
      <c r="BV17" s="116">
        <f t="shared" si="20"/>
        <v>-0.7870967741935484</v>
      </c>
      <c r="BW17" s="116">
        <f t="shared" si="21"/>
        <v>-0.73170731707317072</v>
      </c>
      <c r="BX17" s="116">
        <f t="shared" si="22"/>
        <v>-0.77676470588235302</v>
      </c>
      <c r="BY17" s="116">
        <f t="shared" si="23"/>
        <v>-0.72095588235294128</v>
      </c>
      <c r="BZ17" s="116">
        <f t="shared" si="24"/>
        <v>-0.76409459459459472</v>
      </c>
      <c r="CA17" s="116">
        <f t="shared" si="25"/>
        <v>-0.70311224489795932</v>
      </c>
      <c r="CB17" s="116">
        <f t="shared" si="26"/>
        <v>-0.74905562500000011</v>
      </c>
      <c r="CC17" s="116">
        <f t="shared" si="27"/>
        <v>-0.68631953125</v>
      </c>
      <c r="CD17" s="116">
        <f t="shared" si="28"/>
        <v>-0.73154787790697684</v>
      </c>
      <c r="CE17" s="116">
        <f t="shared" si="29"/>
        <v>-0.66247247807017562</v>
      </c>
      <c r="CF17" s="116">
        <f t="shared" si="30"/>
        <v>-0.71141396875000007</v>
      </c>
      <c r="CG17" s="116">
        <f t="shared" si="31"/>
        <v>-0.63926746093750009</v>
      </c>
      <c r="CH17" s="116">
        <f t="shared" si="32"/>
        <v>-0.71729257309027794</v>
      </c>
      <c r="CI17" s="116">
        <f t="shared" si="33"/>
        <v>-0.64661571636284731</v>
      </c>
      <c r="CJ17" s="116">
        <f t="shared" si="34"/>
        <v>-0.70411014812763351</v>
      </c>
      <c r="CK17" s="116">
        <f t="shared" si="35"/>
        <v>-0.62804806756157328</v>
      </c>
      <c r="CL17" s="116">
        <f t="shared" si="36"/>
        <v>-0.71019783407524695</v>
      </c>
      <c r="CM17" s="116">
        <f t="shared" si="37"/>
        <v>-0.63556767341592413</v>
      </c>
      <c r="CN17" s="116">
        <f t="shared" si="38"/>
        <v>-0.7</v>
      </c>
      <c r="CO17" s="116">
        <f t="shared" si="39"/>
        <v>-0.62264150943396224</v>
      </c>
    </row>
    <row r="18" spans="1:93">
      <c r="A18" s="41" t="s">
        <v>37</v>
      </c>
      <c r="B18" s="44" t="s">
        <v>9</v>
      </c>
      <c r="C18" s="100">
        <v>11</v>
      </c>
      <c r="D18" s="44">
        <v>12</v>
      </c>
      <c r="E18" s="44">
        <v>13</v>
      </c>
      <c r="F18" s="44" t="s">
        <v>18</v>
      </c>
      <c r="G18" s="44" t="s">
        <v>18</v>
      </c>
      <c r="H18" s="44"/>
      <c r="I18" s="44" t="s">
        <v>18</v>
      </c>
      <c r="K18" s="103">
        <f>_xlfn.XLOOKUP($C18,'SQUO grid'!$B$4:$B$18,'SQUO grid'!C$4:C$18,"error",0,1)</f>
        <v>78</v>
      </c>
      <c r="L18" s="103">
        <f>_xlfn.XLOOKUP($C18,'SQUO grid'!$B$4:$B$18,'SQUO grid'!D$4:D$18,"error",0,1)</f>
        <v>102</v>
      </c>
      <c r="M18" s="103">
        <f>_xlfn.XLOOKUP($C18,'SQUO grid'!$B$4:$B$18,'SQUO grid'!E$4:E$18,"error",0,1)</f>
        <v>86</v>
      </c>
      <c r="N18" s="103">
        <f>_xlfn.XLOOKUP($C18,'SQUO grid'!$B$4:$B$18,'SQUO grid'!F$4:F$18,"error",0,1)</f>
        <v>114</v>
      </c>
      <c r="O18" s="103">
        <f>_xlfn.XLOOKUP($C18,'SQUO grid'!$B$4:$B$18,'SQUO grid'!G$4:G$18,"error",0,1)</f>
        <v>95</v>
      </c>
      <c r="P18" s="103">
        <f>_xlfn.XLOOKUP($C18,'SQUO grid'!$B$4:$B$18,'SQUO grid'!H$4:H$18,"error",0,1)</f>
        <v>125</v>
      </c>
      <c r="Q18" s="103">
        <f>_xlfn.XLOOKUP($C18,'SQUO grid'!$B$4:$B$18,'SQUO grid'!I$4:I$18,"error",0,1)</f>
        <v>102</v>
      </c>
      <c r="R18" s="103">
        <f>_xlfn.XLOOKUP($C18,'SQUO grid'!$B$4:$B$18,'SQUO grid'!J$4:J$18,"error",0,1)</f>
        <v>136</v>
      </c>
      <c r="S18" s="103">
        <f>_xlfn.XLOOKUP($C18,'SQUO grid'!$B$4:$B$18,'SQUO grid'!K$4:K$18,"error",0,1)</f>
        <v>111</v>
      </c>
      <c r="T18" s="103">
        <f>_xlfn.XLOOKUP($C18,'SQUO grid'!$B$4:$B$18,'SQUO grid'!L$4:L$18,"error",0,1)</f>
        <v>147</v>
      </c>
      <c r="U18" s="103">
        <f>_xlfn.XLOOKUP($C18,'SQUO grid'!$B$4:$B$18,'SQUO grid'!M$4:M$18,"error",0,1)</f>
        <v>120</v>
      </c>
      <c r="V18" s="103">
        <f>_xlfn.XLOOKUP($C18,'SQUO grid'!$B$4:$B$18,'SQUO grid'!N$4:N$18,"error",0,1)</f>
        <v>158</v>
      </c>
      <c r="W18" s="103">
        <f>_xlfn.XLOOKUP($C18,'SQUO grid'!$B$4:$B$18,'SQUO grid'!O$4:O$18,"error",0,1)</f>
        <v>146</v>
      </c>
      <c r="X18" s="103">
        <f>_xlfn.XLOOKUP($C18,'SQUO grid'!$B$4:$B$18,'SQUO grid'!P$4:P$18,"error",0,1)</f>
        <v>194</v>
      </c>
      <c r="Y18" s="103">
        <f>_xlfn.XLOOKUP($C18,'SQUO grid'!$B$4:$B$18,'SQUO grid'!Q$4:Q$18,"error",0,1)</f>
        <v>159</v>
      </c>
      <c r="Z18" s="103">
        <f>_xlfn.XLOOKUP($C18,'SQUO grid'!$B$4:$B$18,'SQUO grid'!R$4:R$18,"error",0,1)</f>
        <v>211</v>
      </c>
      <c r="AA18" s="103">
        <f>_xlfn.XLOOKUP($C18,'SQUO grid'!$B$4:$B$18,'SQUO grid'!S$4:S$18,"error",0,1)</f>
        <v>185</v>
      </c>
      <c r="AB18" s="103">
        <f>_xlfn.XLOOKUP($C18,'SQUO grid'!$B$4:$B$18,'SQUO grid'!T$4:T$18,"error",0,1)</f>
        <v>245</v>
      </c>
      <c r="AC18" s="103">
        <f>_xlfn.XLOOKUP($C18,'SQUO grid'!$B$4:$B$18,'SQUO grid'!U$4:U$18,"error",0,1)</f>
        <v>210</v>
      </c>
      <c r="AD18" s="103">
        <f>_xlfn.XLOOKUP($C18,'SQUO grid'!$B$4:$B$18,'SQUO grid'!V$4:V$18,"error",0,1)</f>
        <v>280</v>
      </c>
      <c r="AF18" s="103">
        <f>_xlfn.XLOOKUP($D18,'Compiled grid proposal'!$C$5:$C$22,'Compiled grid proposal'!D$5:D$22,"error",0,1)</f>
        <v>52.65</v>
      </c>
      <c r="AG18" s="103">
        <f>_xlfn.XLOOKUP($D18,'Compiled grid proposal'!$C$5:$C$22,'Compiled grid proposal'!E$5:E$22,"error",0,1)</f>
        <v>87.75</v>
      </c>
      <c r="AH18" s="103">
        <f>_xlfn.XLOOKUP($D18,'Compiled grid proposal'!$C$5:$C$22,'Compiled grid proposal'!F$5:F$22,"error",0,1)</f>
        <v>57.914999999999999</v>
      </c>
      <c r="AI18" s="103">
        <f>_xlfn.XLOOKUP($D18,'Compiled grid proposal'!$C$5:$C$22,'Compiled grid proposal'!G$5:G$22,"error",0,1)</f>
        <v>96.525000000000006</v>
      </c>
      <c r="AJ18" s="103">
        <f>_xlfn.XLOOKUP($D18,'Compiled grid proposal'!$C$5:$C$22,'Compiled grid proposal'!H$5:H$22,"error",0,1)</f>
        <v>63.706500000000005</v>
      </c>
      <c r="AK18" s="103">
        <f>_xlfn.XLOOKUP($D18,'Compiled grid proposal'!$C$5:$C$22,'Compiled grid proposal'!I$5:I$22,"error",0,1)</f>
        <v>106.17750000000001</v>
      </c>
      <c r="AL18" s="103">
        <f>_xlfn.XLOOKUP($D18,'Compiled grid proposal'!$C$5:$C$22,'Compiled grid proposal'!J$5:J$22,"error",0,1)</f>
        <v>70.077150000000017</v>
      </c>
      <c r="AM18" s="103">
        <f>_xlfn.XLOOKUP($D18,'Compiled grid proposal'!$C$5:$C$22,'Compiled grid proposal'!K$5:K$22,"error",0,1)</f>
        <v>116.79525000000002</v>
      </c>
      <c r="AN18" s="103">
        <f>_xlfn.XLOOKUP($D18,'Compiled grid proposal'!$C$5:$C$22,'Compiled grid proposal'!L$5:L$22,"error",0,1)</f>
        <v>77.084865000000022</v>
      </c>
      <c r="AO18" s="103">
        <f>_xlfn.XLOOKUP($D18,'Compiled grid proposal'!$C$5:$C$22,'Compiled grid proposal'!M$5:M$22,"error",0,1)</f>
        <v>128.47477500000005</v>
      </c>
      <c r="AP18" s="103">
        <f>_xlfn.XLOOKUP($D18,'Compiled grid proposal'!$C$5:$C$22,'Compiled grid proposal'!N$5:N$22,"error",0,1)</f>
        <v>84.793351500000043</v>
      </c>
      <c r="AQ18" s="103">
        <f>_xlfn.XLOOKUP($D18,'Compiled grid proposal'!$C$5:$C$22,'Compiled grid proposal'!O$5:O$22,"error",0,1)</f>
        <v>141.32225250000008</v>
      </c>
      <c r="AR18" s="103">
        <f>_xlfn.XLOOKUP($D18,'Compiled grid proposal'!$C$5:$C$22,'Compiled grid proposal'!P$5:P$22,"error",0,1)</f>
        <v>93.272686650000068</v>
      </c>
      <c r="AS18" s="103">
        <f>_xlfn.XLOOKUP($D18,'Compiled grid proposal'!$C$5:$C$22,'Compiled grid proposal'!Q$5:Q$22,"error",0,1)</f>
        <v>155.45447775000011</v>
      </c>
      <c r="AT18" s="103">
        <f>_xlfn.XLOOKUP($D18,'Compiled grid proposal'!$C$5:$C$22,'Compiled grid proposal'!R$5:R$22,"error",0,1)</f>
        <v>102.59995531500007</v>
      </c>
      <c r="AU18" s="103">
        <f>_xlfn.XLOOKUP($D18,'Compiled grid proposal'!$C$5:$C$22,'Compiled grid proposal'!S$5:S$22,"error",0,1)</f>
        <v>170.99992552500012</v>
      </c>
      <c r="AV18" s="103">
        <f>_xlfn.XLOOKUP($D18,'Compiled grid proposal'!$C$5:$C$22,'Compiled grid proposal'!T$5:T$22,"error",0,1)</f>
        <v>112.85995084650008</v>
      </c>
      <c r="AW18" s="103">
        <f>_xlfn.XLOOKUP($D18,'Compiled grid proposal'!$C$5:$C$22,'Compiled grid proposal'!U$5:U$22,"error",0,1)</f>
        <v>188.09991807750015</v>
      </c>
      <c r="AX18" s="103">
        <f>_xlfn.XLOOKUP($D18,'Compiled grid proposal'!$C$5:$C$22,'Compiled grid proposal'!V$5:V$22,"error",0,1)</f>
        <v>117</v>
      </c>
      <c r="AY18" s="103">
        <f>_xlfn.XLOOKUP($D18,'Compiled grid proposal'!$C$5:$C$22,'Compiled grid proposal'!W$5:W$22,"error",0,1)</f>
        <v>195</v>
      </c>
      <c r="BA18" s="115">
        <f t="shared" si="0"/>
        <v>-25.35</v>
      </c>
      <c r="BB18" s="115">
        <f t="shared" si="1"/>
        <v>-14.25</v>
      </c>
      <c r="BC18" s="115">
        <f t="shared" si="2"/>
        <v>-28.085000000000001</v>
      </c>
      <c r="BD18" s="115">
        <f t="shared" si="3"/>
        <v>-17.474999999999994</v>
      </c>
      <c r="BE18" s="115">
        <f t="shared" si="4"/>
        <v>-31.293499999999995</v>
      </c>
      <c r="BF18" s="115">
        <f t="shared" si="5"/>
        <v>-18.822499999999991</v>
      </c>
      <c r="BG18" s="115">
        <f t="shared" si="6"/>
        <v>-31.922849999999983</v>
      </c>
      <c r="BH18" s="115">
        <f t="shared" si="7"/>
        <v>-19.204749999999976</v>
      </c>
      <c r="BI18" s="115">
        <f t="shared" si="8"/>
        <v>-33.915134999999978</v>
      </c>
      <c r="BJ18" s="115">
        <f t="shared" si="9"/>
        <v>-18.525224999999949</v>
      </c>
      <c r="BK18" s="115">
        <f t="shared" si="10"/>
        <v>-35.206648499999957</v>
      </c>
      <c r="BL18" s="115">
        <f t="shared" si="11"/>
        <v>-16.677747499999924</v>
      </c>
      <c r="BM18" s="115">
        <f t="shared" si="12"/>
        <v>-52.727313349999932</v>
      </c>
      <c r="BN18" s="115">
        <f t="shared" si="13"/>
        <v>-38.545522249999891</v>
      </c>
      <c r="BO18" s="115">
        <f t="shared" si="14"/>
        <v>-56.400044684999926</v>
      </c>
      <c r="BP18" s="115">
        <f t="shared" si="15"/>
        <v>-40.000074474999877</v>
      </c>
      <c r="BQ18" s="115">
        <f t="shared" si="16"/>
        <v>-72.140049153499916</v>
      </c>
      <c r="BR18" s="115">
        <f t="shared" si="17"/>
        <v>-56.900081922499851</v>
      </c>
      <c r="BS18" s="115">
        <f t="shared" si="18"/>
        <v>-93</v>
      </c>
      <c r="BT18" s="115">
        <f t="shared" si="19"/>
        <v>-85</v>
      </c>
      <c r="BV18" s="116">
        <f t="shared" si="20"/>
        <v>-0.32500000000000001</v>
      </c>
      <c r="BW18" s="116">
        <f t="shared" si="21"/>
        <v>-0.13970588235294118</v>
      </c>
      <c r="BX18" s="116">
        <f t="shared" si="22"/>
        <v>-0.32656976744186045</v>
      </c>
      <c r="BY18" s="116">
        <f t="shared" si="23"/>
        <v>-0.15328947368421048</v>
      </c>
      <c r="BZ18" s="116">
        <f t="shared" si="24"/>
        <v>-0.3294052631578947</v>
      </c>
      <c r="CA18" s="116">
        <f t="shared" si="25"/>
        <v>-0.15057999999999994</v>
      </c>
      <c r="CB18" s="116">
        <f t="shared" si="26"/>
        <v>-0.31296911764705865</v>
      </c>
      <c r="CC18" s="116">
        <f t="shared" si="27"/>
        <v>-0.14121139705882335</v>
      </c>
      <c r="CD18" s="116">
        <f t="shared" si="28"/>
        <v>-0.30554175675675654</v>
      </c>
      <c r="CE18" s="116">
        <f t="shared" si="29"/>
        <v>-0.12602193877550985</v>
      </c>
      <c r="CF18" s="116">
        <f t="shared" si="30"/>
        <v>-0.29338873749999966</v>
      </c>
      <c r="CG18" s="116">
        <f t="shared" si="31"/>
        <v>-0.10555536392405016</v>
      </c>
      <c r="CH18" s="116">
        <f t="shared" si="32"/>
        <v>-0.36114598184931462</v>
      </c>
      <c r="CI18" s="116">
        <f t="shared" si="33"/>
        <v>-0.19868825902061799</v>
      </c>
      <c r="CJ18" s="116">
        <f t="shared" si="34"/>
        <v>-0.35471726216981087</v>
      </c>
      <c r="CK18" s="116">
        <f t="shared" si="35"/>
        <v>-0.18957381267772452</v>
      </c>
      <c r="CL18" s="116">
        <f t="shared" si="36"/>
        <v>-0.38994621164054011</v>
      </c>
      <c r="CM18" s="116">
        <f t="shared" si="37"/>
        <v>-0.23224523233673408</v>
      </c>
      <c r="CN18" s="116">
        <f t="shared" si="38"/>
        <v>-0.44285714285714284</v>
      </c>
      <c r="CO18" s="116">
        <f t="shared" si="39"/>
        <v>-0.30357142857142855</v>
      </c>
    </row>
    <row r="19" spans="1:93">
      <c r="A19" s="41" t="s">
        <v>38</v>
      </c>
      <c r="B19" s="44" t="s">
        <v>9</v>
      </c>
      <c r="C19" s="100">
        <v>11</v>
      </c>
      <c r="D19" s="44">
        <v>12</v>
      </c>
      <c r="E19" s="44">
        <v>12</v>
      </c>
      <c r="F19" s="44"/>
      <c r="G19" s="44" t="s">
        <v>18</v>
      </c>
      <c r="H19" s="108" t="s">
        <v>18</v>
      </c>
      <c r="I19" s="44" t="s">
        <v>18</v>
      </c>
      <c r="K19" s="103">
        <f>_xlfn.XLOOKUP($C19,'SQUO grid'!$B$4:$B$18,'SQUO grid'!C$4:C$18,"error",0,1)</f>
        <v>78</v>
      </c>
      <c r="L19" s="103">
        <f>_xlfn.XLOOKUP($C19,'SQUO grid'!$B$4:$B$18,'SQUO grid'!D$4:D$18,"error",0,1)</f>
        <v>102</v>
      </c>
      <c r="M19" s="103">
        <f>_xlfn.XLOOKUP($C19,'SQUO grid'!$B$4:$B$18,'SQUO grid'!E$4:E$18,"error",0,1)</f>
        <v>86</v>
      </c>
      <c r="N19" s="103">
        <f>_xlfn.XLOOKUP($C19,'SQUO grid'!$B$4:$B$18,'SQUO grid'!F$4:F$18,"error",0,1)</f>
        <v>114</v>
      </c>
      <c r="O19" s="103">
        <f>_xlfn.XLOOKUP($C19,'SQUO grid'!$B$4:$B$18,'SQUO grid'!G$4:G$18,"error",0,1)</f>
        <v>95</v>
      </c>
      <c r="P19" s="103">
        <f>_xlfn.XLOOKUP($C19,'SQUO grid'!$B$4:$B$18,'SQUO grid'!H$4:H$18,"error",0,1)</f>
        <v>125</v>
      </c>
      <c r="Q19" s="103">
        <f>_xlfn.XLOOKUP($C19,'SQUO grid'!$B$4:$B$18,'SQUO grid'!I$4:I$18,"error",0,1)</f>
        <v>102</v>
      </c>
      <c r="R19" s="103">
        <f>_xlfn.XLOOKUP($C19,'SQUO grid'!$B$4:$B$18,'SQUO grid'!J$4:J$18,"error",0,1)</f>
        <v>136</v>
      </c>
      <c r="S19" s="103">
        <f>_xlfn.XLOOKUP($C19,'SQUO grid'!$B$4:$B$18,'SQUO grid'!K$4:K$18,"error",0,1)</f>
        <v>111</v>
      </c>
      <c r="T19" s="103">
        <f>_xlfn.XLOOKUP($C19,'SQUO grid'!$B$4:$B$18,'SQUO grid'!L$4:L$18,"error",0,1)</f>
        <v>147</v>
      </c>
      <c r="U19" s="103">
        <f>_xlfn.XLOOKUP($C19,'SQUO grid'!$B$4:$B$18,'SQUO grid'!M$4:M$18,"error",0,1)</f>
        <v>120</v>
      </c>
      <c r="V19" s="103">
        <f>_xlfn.XLOOKUP($C19,'SQUO grid'!$B$4:$B$18,'SQUO grid'!N$4:N$18,"error",0,1)</f>
        <v>158</v>
      </c>
      <c r="W19" s="103">
        <f>_xlfn.XLOOKUP($C19,'SQUO grid'!$B$4:$B$18,'SQUO grid'!O$4:O$18,"error",0,1)</f>
        <v>146</v>
      </c>
      <c r="X19" s="103">
        <f>_xlfn.XLOOKUP($C19,'SQUO grid'!$B$4:$B$18,'SQUO grid'!P$4:P$18,"error",0,1)</f>
        <v>194</v>
      </c>
      <c r="Y19" s="103">
        <f>_xlfn.XLOOKUP($C19,'SQUO grid'!$B$4:$B$18,'SQUO grid'!Q$4:Q$18,"error",0,1)</f>
        <v>159</v>
      </c>
      <c r="Z19" s="103">
        <f>_xlfn.XLOOKUP($C19,'SQUO grid'!$B$4:$B$18,'SQUO grid'!R$4:R$18,"error",0,1)</f>
        <v>211</v>
      </c>
      <c r="AA19" s="103">
        <f>_xlfn.XLOOKUP($C19,'SQUO grid'!$B$4:$B$18,'SQUO grid'!S$4:S$18,"error",0,1)</f>
        <v>185</v>
      </c>
      <c r="AB19" s="103">
        <f>_xlfn.XLOOKUP($C19,'SQUO grid'!$B$4:$B$18,'SQUO grid'!T$4:T$18,"error",0,1)</f>
        <v>245</v>
      </c>
      <c r="AC19" s="103">
        <f>_xlfn.XLOOKUP($C19,'SQUO grid'!$B$4:$B$18,'SQUO grid'!U$4:U$18,"error",0,1)</f>
        <v>210</v>
      </c>
      <c r="AD19" s="103">
        <f>_xlfn.XLOOKUP($C19,'SQUO grid'!$B$4:$B$18,'SQUO grid'!V$4:V$18,"error",0,1)</f>
        <v>280</v>
      </c>
      <c r="AF19" s="103">
        <f>_xlfn.XLOOKUP($D19,'Compiled grid proposal'!$C$5:$C$22,'Compiled grid proposal'!D$5:D$22,"error",0,1)</f>
        <v>52.65</v>
      </c>
      <c r="AG19" s="103">
        <f>_xlfn.XLOOKUP($D19,'Compiled grid proposal'!$C$5:$C$22,'Compiled grid proposal'!E$5:E$22,"error",0,1)</f>
        <v>87.75</v>
      </c>
      <c r="AH19" s="103">
        <f>_xlfn.XLOOKUP($D19,'Compiled grid proposal'!$C$5:$C$22,'Compiled grid proposal'!F$5:F$22,"error",0,1)</f>
        <v>57.914999999999999</v>
      </c>
      <c r="AI19" s="103">
        <f>_xlfn.XLOOKUP($D19,'Compiled grid proposal'!$C$5:$C$22,'Compiled grid proposal'!G$5:G$22,"error",0,1)</f>
        <v>96.525000000000006</v>
      </c>
      <c r="AJ19" s="103">
        <f>_xlfn.XLOOKUP($D19,'Compiled grid proposal'!$C$5:$C$22,'Compiled grid proposal'!H$5:H$22,"error",0,1)</f>
        <v>63.706500000000005</v>
      </c>
      <c r="AK19" s="103">
        <f>_xlfn.XLOOKUP($D19,'Compiled grid proposal'!$C$5:$C$22,'Compiled grid proposal'!I$5:I$22,"error",0,1)</f>
        <v>106.17750000000001</v>
      </c>
      <c r="AL19" s="103">
        <f>_xlfn.XLOOKUP($D19,'Compiled grid proposal'!$C$5:$C$22,'Compiled grid proposal'!J$5:J$22,"error",0,1)</f>
        <v>70.077150000000017</v>
      </c>
      <c r="AM19" s="103">
        <f>_xlfn.XLOOKUP($D19,'Compiled grid proposal'!$C$5:$C$22,'Compiled grid proposal'!K$5:K$22,"error",0,1)</f>
        <v>116.79525000000002</v>
      </c>
      <c r="AN19" s="103">
        <f>_xlfn.XLOOKUP($D19,'Compiled grid proposal'!$C$5:$C$22,'Compiled grid proposal'!L$5:L$22,"error",0,1)</f>
        <v>77.084865000000022</v>
      </c>
      <c r="AO19" s="103">
        <f>_xlfn.XLOOKUP($D19,'Compiled grid proposal'!$C$5:$C$22,'Compiled grid proposal'!M$5:M$22,"error",0,1)</f>
        <v>128.47477500000005</v>
      </c>
      <c r="AP19" s="103">
        <f>_xlfn.XLOOKUP($D19,'Compiled grid proposal'!$C$5:$C$22,'Compiled grid proposal'!N$5:N$22,"error",0,1)</f>
        <v>84.793351500000043</v>
      </c>
      <c r="AQ19" s="103">
        <f>_xlfn.XLOOKUP($D19,'Compiled grid proposal'!$C$5:$C$22,'Compiled grid proposal'!O$5:O$22,"error",0,1)</f>
        <v>141.32225250000008</v>
      </c>
      <c r="AR19" s="103">
        <f>_xlfn.XLOOKUP($D19,'Compiled grid proposal'!$C$5:$C$22,'Compiled grid proposal'!P$5:P$22,"error",0,1)</f>
        <v>93.272686650000068</v>
      </c>
      <c r="AS19" s="103">
        <f>_xlfn.XLOOKUP($D19,'Compiled grid proposal'!$C$5:$C$22,'Compiled grid proposal'!Q$5:Q$22,"error",0,1)</f>
        <v>155.45447775000011</v>
      </c>
      <c r="AT19" s="103">
        <f>_xlfn.XLOOKUP($D19,'Compiled grid proposal'!$C$5:$C$22,'Compiled grid proposal'!R$5:R$22,"error",0,1)</f>
        <v>102.59995531500007</v>
      </c>
      <c r="AU19" s="103">
        <f>_xlfn.XLOOKUP($D19,'Compiled grid proposal'!$C$5:$C$22,'Compiled grid proposal'!S$5:S$22,"error",0,1)</f>
        <v>170.99992552500012</v>
      </c>
      <c r="AV19" s="103">
        <f>_xlfn.XLOOKUP($D19,'Compiled grid proposal'!$C$5:$C$22,'Compiled grid proposal'!T$5:T$22,"error",0,1)</f>
        <v>112.85995084650008</v>
      </c>
      <c r="AW19" s="103">
        <f>_xlfn.XLOOKUP($D19,'Compiled grid proposal'!$C$5:$C$22,'Compiled grid proposal'!U$5:U$22,"error",0,1)</f>
        <v>188.09991807750015</v>
      </c>
      <c r="AX19" s="103">
        <f>_xlfn.XLOOKUP($D19,'Compiled grid proposal'!$C$5:$C$22,'Compiled grid proposal'!V$5:V$22,"error",0,1)</f>
        <v>117</v>
      </c>
      <c r="AY19" s="103">
        <f>_xlfn.XLOOKUP($D19,'Compiled grid proposal'!$C$5:$C$22,'Compiled grid proposal'!W$5:W$22,"error",0,1)</f>
        <v>195</v>
      </c>
      <c r="BA19" s="115">
        <f t="shared" si="0"/>
        <v>-25.35</v>
      </c>
      <c r="BB19" s="115">
        <f t="shared" si="1"/>
        <v>-14.25</v>
      </c>
      <c r="BC19" s="115">
        <f t="shared" si="2"/>
        <v>-28.085000000000001</v>
      </c>
      <c r="BD19" s="115">
        <f t="shared" si="3"/>
        <v>-17.474999999999994</v>
      </c>
      <c r="BE19" s="115">
        <f t="shared" si="4"/>
        <v>-31.293499999999995</v>
      </c>
      <c r="BF19" s="115">
        <f t="shared" si="5"/>
        <v>-18.822499999999991</v>
      </c>
      <c r="BG19" s="115">
        <f t="shared" si="6"/>
        <v>-31.922849999999983</v>
      </c>
      <c r="BH19" s="115">
        <f t="shared" si="7"/>
        <v>-19.204749999999976</v>
      </c>
      <c r="BI19" s="115">
        <f t="shared" si="8"/>
        <v>-33.915134999999978</v>
      </c>
      <c r="BJ19" s="115">
        <f t="shared" si="9"/>
        <v>-18.525224999999949</v>
      </c>
      <c r="BK19" s="115">
        <f t="shared" si="10"/>
        <v>-35.206648499999957</v>
      </c>
      <c r="BL19" s="115">
        <f t="shared" si="11"/>
        <v>-16.677747499999924</v>
      </c>
      <c r="BM19" s="115">
        <f t="shared" si="12"/>
        <v>-52.727313349999932</v>
      </c>
      <c r="BN19" s="115">
        <f t="shared" si="13"/>
        <v>-38.545522249999891</v>
      </c>
      <c r="BO19" s="115">
        <f t="shared" si="14"/>
        <v>-56.400044684999926</v>
      </c>
      <c r="BP19" s="115">
        <f t="shared" si="15"/>
        <v>-40.000074474999877</v>
      </c>
      <c r="BQ19" s="115">
        <f t="shared" si="16"/>
        <v>-72.140049153499916</v>
      </c>
      <c r="BR19" s="115">
        <f t="shared" si="17"/>
        <v>-56.900081922499851</v>
      </c>
      <c r="BS19" s="115">
        <f t="shared" si="18"/>
        <v>-93</v>
      </c>
      <c r="BT19" s="115">
        <f t="shared" si="19"/>
        <v>-85</v>
      </c>
      <c r="BV19" s="116">
        <f t="shared" si="20"/>
        <v>-0.32500000000000001</v>
      </c>
      <c r="BW19" s="116">
        <f t="shared" si="21"/>
        <v>-0.13970588235294118</v>
      </c>
      <c r="BX19" s="116">
        <f t="shared" si="22"/>
        <v>-0.32656976744186045</v>
      </c>
      <c r="BY19" s="116">
        <f t="shared" si="23"/>
        <v>-0.15328947368421048</v>
      </c>
      <c r="BZ19" s="116">
        <f t="shared" si="24"/>
        <v>-0.3294052631578947</v>
      </c>
      <c r="CA19" s="116">
        <f t="shared" si="25"/>
        <v>-0.15057999999999994</v>
      </c>
      <c r="CB19" s="116">
        <f t="shared" si="26"/>
        <v>-0.31296911764705865</v>
      </c>
      <c r="CC19" s="116">
        <f t="shared" si="27"/>
        <v>-0.14121139705882335</v>
      </c>
      <c r="CD19" s="116">
        <f t="shared" si="28"/>
        <v>-0.30554175675675654</v>
      </c>
      <c r="CE19" s="116">
        <f t="shared" si="29"/>
        <v>-0.12602193877550985</v>
      </c>
      <c r="CF19" s="116">
        <f t="shared" si="30"/>
        <v>-0.29338873749999966</v>
      </c>
      <c r="CG19" s="116">
        <f t="shared" si="31"/>
        <v>-0.10555536392405016</v>
      </c>
      <c r="CH19" s="116">
        <f t="shared" si="32"/>
        <v>-0.36114598184931462</v>
      </c>
      <c r="CI19" s="116">
        <f t="shared" si="33"/>
        <v>-0.19868825902061799</v>
      </c>
      <c r="CJ19" s="116">
        <f t="shared" si="34"/>
        <v>-0.35471726216981087</v>
      </c>
      <c r="CK19" s="116">
        <f t="shared" si="35"/>
        <v>-0.18957381267772452</v>
      </c>
      <c r="CL19" s="116">
        <f t="shared" si="36"/>
        <v>-0.38994621164054011</v>
      </c>
      <c r="CM19" s="116">
        <f t="shared" si="37"/>
        <v>-0.23224523233673408</v>
      </c>
      <c r="CN19" s="116">
        <f t="shared" si="38"/>
        <v>-0.44285714285714284</v>
      </c>
      <c r="CO19" s="116">
        <f t="shared" si="39"/>
        <v>-0.30357142857142855</v>
      </c>
    </row>
    <row r="20" spans="1:93">
      <c r="A20" s="41" t="s">
        <v>39</v>
      </c>
      <c r="B20" s="44" t="s">
        <v>9</v>
      </c>
      <c r="C20" s="100">
        <v>11</v>
      </c>
      <c r="D20" s="44">
        <v>12</v>
      </c>
      <c r="E20" s="44">
        <v>12</v>
      </c>
      <c r="F20" s="44"/>
      <c r="G20" s="44" t="s">
        <v>18</v>
      </c>
      <c r="H20" s="108" t="s">
        <v>18</v>
      </c>
      <c r="I20" s="44" t="s">
        <v>18</v>
      </c>
      <c r="K20" s="103">
        <f>_xlfn.XLOOKUP($C20,'SQUO grid'!$B$4:$B$18,'SQUO grid'!C$4:C$18,"error",0,1)</f>
        <v>78</v>
      </c>
      <c r="L20" s="103">
        <f>_xlfn.XLOOKUP($C20,'SQUO grid'!$B$4:$B$18,'SQUO grid'!D$4:D$18,"error",0,1)</f>
        <v>102</v>
      </c>
      <c r="M20" s="103">
        <f>_xlfn.XLOOKUP($C20,'SQUO grid'!$B$4:$B$18,'SQUO grid'!E$4:E$18,"error",0,1)</f>
        <v>86</v>
      </c>
      <c r="N20" s="103">
        <f>_xlfn.XLOOKUP($C20,'SQUO grid'!$B$4:$B$18,'SQUO grid'!F$4:F$18,"error",0,1)</f>
        <v>114</v>
      </c>
      <c r="O20" s="103">
        <f>_xlfn.XLOOKUP($C20,'SQUO grid'!$B$4:$B$18,'SQUO grid'!G$4:G$18,"error",0,1)</f>
        <v>95</v>
      </c>
      <c r="P20" s="103">
        <f>_xlfn.XLOOKUP($C20,'SQUO grid'!$B$4:$B$18,'SQUO grid'!H$4:H$18,"error",0,1)</f>
        <v>125</v>
      </c>
      <c r="Q20" s="103">
        <f>_xlfn.XLOOKUP($C20,'SQUO grid'!$B$4:$B$18,'SQUO grid'!I$4:I$18,"error",0,1)</f>
        <v>102</v>
      </c>
      <c r="R20" s="103">
        <f>_xlfn.XLOOKUP($C20,'SQUO grid'!$B$4:$B$18,'SQUO grid'!J$4:J$18,"error",0,1)</f>
        <v>136</v>
      </c>
      <c r="S20" s="103">
        <f>_xlfn.XLOOKUP($C20,'SQUO grid'!$B$4:$B$18,'SQUO grid'!K$4:K$18,"error",0,1)</f>
        <v>111</v>
      </c>
      <c r="T20" s="103">
        <f>_xlfn.XLOOKUP($C20,'SQUO grid'!$B$4:$B$18,'SQUO grid'!L$4:L$18,"error",0,1)</f>
        <v>147</v>
      </c>
      <c r="U20" s="103">
        <f>_xlfn.XLOOKUP($C20,'SQUO grid'!$B$4:$B$18,'SQUO grid'!M$4:M$18,"error",0,1)</f>
        <v>120</v>
      </c>
      <c r="V20" s="103">
        <f>_xlfn.XLOOKUP($C20,'SQUO grid'!$B$4:$B$18,'SQUO grid'!N$4:N$18,"error",0,1)</f>
        <v>158</v>
      </c>
      <c r="W20" s="103">
        <f>_xlfn.XLOOKUP($C20,'SQUO grid'!$B$4:$B$18,'SQUO grid'!O$4:O$18,"error",0,1)</f>
        <v>146</v>
      </c>
      <c r="X20" s="103">
        <f>_xlfn.XLOOKUP($C20,'SQUO grid'!$B$4:$B$18,'SQUO grid'!P$4:P$18,"error",0,1)</f>
        <v>194</v>
      </c>
      <c r="Y20" s="103">
        <f>_xlfn.XLOOKUP($C20,'SQUO grid'!$B$4:$B$18,'SQUO grid'!Q$4:Q$18,"error",0,1)</f>
        <v>159</v>
      </c>
      <c r="Z20" s="103">
        <f>_xlfn.XLOOKUP($C20,'SQUO grid'!$B$4:$B$18,'SQUO grid'!R$4:R$18,"error",0,1)</f>
        <v>211</v>
      </c>
      <c r="AA20" s="103">
        <f>_xlfn.XLOOKUP($C20,'SQUO grid'!$B$4:$B$18,'SQUO grid'!S$4:S$18,"error",0,1)</f>
        <v>185</v>
      </c>
      <c r="AB20" s="103">
        <f>_xlfn.XLOOKUP($C20,'SQUO grid'!$B$4:$B$18,'SQUO grid'!T$4:T$18,"error",0,1)</f>
        <v>245</v>
      </c>
      <c r="AC20" s="103">
        <f>_xlfn.XLOOKUP($C20,'SQUO grid'!$B$4:$B$18,'SQUO grid'!U$4:U$18,"error",0,1)</f>
        <v>210</v>
      </c>
      <c r="AD20" s="103">
        <f>_xlfn.XLOOKUP($C20,'SQUO grid'!$B$4:$B$18,'SQUO grid'!V$4:V$18,"error",0,1)</f>
        <v>280</v>
      </c>
      <c r="AF20" s="103">
        <f>_xlfn.XLOOKUP($D20,'Compiled grid proposal'!$C$5:$C$22,'Compiled grid proposal'!D$5:D$22,"error",0,1)</f>
        <v>52.65</v>
      </c>
      <c r="AG20" s="103">
        <f>_xlfn.XLOOKUP($D20,'Compiled grid proposal'!$C$5:$C$22,'Compiled grid proposal'!E$5:E$22,"error",0,1)</f>
        <v>87.75</v>
      </c>
      <c r="AH20" s="103">
        <f>_xlfn.XLOOKUP($D20,'Compiled grid proposal'!$C$5:$C$22,'Compiled grid proposal'!F$5:F$22,"error",0,1)</f>
        <v>57.914999999999999</v>
      </c>
      <c r="AI20" s="103">
        <f>_xlfn.XLOOKUP($D20,'Compiled grid proposal'!$C$5:$C$22,'Compiled grid proposal'!G$5:G$22,"error",0,1)</f>
        <v>96.525000000000006</v>
      </c>
      <c r="AJ20" s="103">
        <f>_xlfn.XLOOKUP($D20,'Compiled grid proposal'!$C$5:$C$22,'Compiled grid proposal'!H$5:H$22,"error",0,1)</f>
        <v>63.706500000000005</v>
      </c>
      <c r="AK20" s="103">
        <f>_xlfn.XLOOKUP($D20,'Compiled grid proposal'!$C$5:$C$22,'Compiled grid proposal'!I$5:I$22,"error",0,1)</f>
        <v>106.17750000000001</v>
      </c>
      <c r="AL20" s="103">
        <f>_xlfn.XLOOKUP($D20,'Compiled grid proposal'!$C$5:$C$22,'Compiled grid proposal'!J$5:J$22,"error",0,1)</f>
        <v>70.077150000000017</v>
      </c>
      <c r="AM20" s="103">
        <f>_xlfn.XLOOKUP($D20,'Compiled grid proposal'!$C$5:$C$22,'Compiled grid proposal'!K$5:K$22,"error",0,1)</f>
        <v>116.79525000000002</v>
      </c>
      <c r="AN20" s="103">
        <f>_xlfn.XLOOKUP($D20,'Compiled grid proposal'!$C$5:$C$22,'Compiled grid proposal'!L$5:L$22,"error",0,1)</f>
        <v>77.084865000000022</v>
      </c>
      <c r="AO20" s="103">
        <f>_xlfn.XLOOKUP($D20,'Compiled grid proposal'!$C$5:$C$22,'Compiled grid proposal'!M$5:M$22,"error",0,1)</f>
        <v>128.47477500000005</v>
      </c>
      <c r="AP20" s="103">
        <f>_xlfn.XLOOKUP($D20,'Compiled grid proposal'!$C$5:$C$22,'Compiled grid proposal'!N$5:N$22,"error",0,1)</f>
        <v>84.793351500000043</v>
      </c>
      <c r="AQ20" s="103">
        <f>_xlfn.XLOOKUP($D20,'Compiled grid proposal'!$C$5:$C$22,'Compiled grid proposal'!O$5:O$22,"error",0,1)</f>
        <v>141.32225250000008</v>
      </c>
      <c r="AR20" s="103">
        <f>_xlfn.XLOOKUP($D20,'Compiled grid proposal'!$C$5:$C$22,'Compiled grid proposal'!P$5:P$22,"error",0,1)</f>
        <v>93.272686650000068</v>
      </c>
      <c r="AS20" s="103">
        <f>_xlfn.XLOOKUP($D20,'Compiled grid proposal'!$C$5:$C$22,'Compiled grid proposal'!Q$5:Q$22,"error",0,1)</f>
        <v>155.45447775000011</v>
      </c>
      <c r="AT20" s="103">
        <f>_xlfn.XLOOKUP($D20,'Compiled grid proposal'!$C$5:$C$22,'Compiled grid proposal'!R$5:R$22,"error",0,1)</f>
        <v>102.59995531500007</v>
      </c>
      <c r="AU20" s="103">
        <f>_xlfn.XLOOKUP($D20,'Compiled grid proposal'!$C$5:$C$22,'Compiled grid proposal'!S$5:S$22,"error",0,1)</f>
        <v>170.99992552500012</v>
      </c>
      <c r="AV20" s="103">
        <f>_xlfn.XLOOKUP($D20,'Compiled grid proposal'!$C$5:$C$22,'Compiled grid proposal'!T$5:T$22,"error",0,1)</f>
        <v>112.85995084650008</v>
      </c>
      <c r="AW20" s="103">
        <f>_xlfn.XLOOKUP($D20,'Compiled grid proposal'!$C$5:$C$22,'Compiled grid proposal'!U$5:U$22,"error",0,1)</f>
        <v>188.09991807750015</v>
      </c>
      <c r="AX20" s="103">
        <f>_xlfn.XLOOKUP($D20,'Compiled grid proposal'!$C$5:$C$22,'Compiled grid proposal'!V$5:V$22,"error",0,1)</f>
        <v>117</v>
      </c>
      <c r="AY20" s="103">
        <f>_xlfn.XLOOKUP($D20,'Compiled grid proposal'!$C$5:$C$22,'Compiled grid proposal'!W$5:W$22,"error",0,1)</f>
        <v>195</v>
      </c>
      <c r="BA20" s="115">
        <f t="shared" si="0"/>
        <v>-25.35</v>
      </c>
      <c r="BB20" s="115">
        <f t="shared" si="1"/>
        <v>-14.25</v>
      </c>
      <c r="BC20" s="115">
        <f t="shared" si="2"/>
        <v>-28.085000000000001</v>
      </c>
      <c r="BD20" s="115">
        <f t="shared" si="3"/>
        <v>-17.474999999999994</v>
      </c>
      <c r="BE20" s="115">
        <f t="shared" si="4"/>
        <v>-31.293499999999995</v>
      </c>
      <c r="BF20" s="115">
        <f t="shared" si="5"/>
        <v>-18.822499999999991</v>
      </c>
      <c r="BG20" s="115">
        <f t="shared" si="6"/>
        <v>-31.922849999999983</v>
      </c>
      <c r="BH20" s="115">
        <f t="shared" si="7"/>
        <v>-19.204749999999976</v>
      </c>
      <c r="BI20" s="115">
        <f t="shared" si="8"/>
        <v>-33.915134999999978</v>
      </c>
      <c r="BJ20" s="115">
        <f t="shared" si="9"/>
        <v>-18.525224999999949</v>
      </c>
      <c r="BK20" s="115">
        <f t="shared" si="10"/>
        <v>-35.206648499999957</v>
      </c>
      <c r="BL20" s="115">
        <f t="shared" si="11"/>
        <v>-16.677747499999924</v>
      </c>
      <c r="BM20" s="115">
        <f t="shared" si="12"/>
        <v>-52.727313349999932</v>
      </c>
      <c r="BN20" s="115">
        <f t="shared" si="13"/>
        <v>-38.545522249999891</v>
      </c>
      <c r="BO20" s="115">
        <f t="shared" si="14"/>
        <v>-56.400044684999926</v>
      </c>
      <c r="BP20" s="115">
        <f t="shared" si="15"/>
        <v>-40.000074474999877</v>
      </c>
      <c r="BQ20" s="115">
        <f t="shared" si="16"/>
        <v>-72.140049153499916</v>
      </c>
      <c r="BR20" s="115">
        <f t="shared" si="17"/>
        <v>-56.900081922499851</v>
      </c>
      <c r="BS20" s="115">
        <f t="shared" si="18"/>
        <v>-93</v>
      </c>
      <c r="BT20" s="115">
        <f t="shared" si="19"/>
        <v>-85</v>
      </c>
      <c r="BV20" s="116">
        <f t="shared" si="20"/>
        <v>-0.32500000000000001</v>
      </c>
      <c r="BW20" s="116">
        <f t="shared" si="21"/>
        <v>-0.13970588235294118</v>
      </c>
      <c r="BX20" s="116">
        <f t="shared" si="22"/>
        <v>-0.32656976744186045</v>
      </c>
      <c r="BY20" s="116">
        <f t="shared" si="23"/>
        <v>-0.15328947368421048</v>
      </c>
      <c r="BZ20" s="116">
        <f t="shared" si="24"/>
        <v>-0.3294052631578947</v>
      </c>
      <c r="CA20" s="116">
        <f t="shared" si="25"/>
        <v>-0.15057999999999994</v>
      </c>
      <c r="CB20" s="116">
        <f t="shared" si="26"/>
        <v>-0.31296911764705865</v>
      </c>
      <c r="CC20" s="116">
        <f t="shared" si="27"/>
        <v>-0.14121139705882335</v>
      </c>
      <c r="CD20" s="116">
        <f t="shared" si="28"/>
        <v>-0.30554175675675654</v>
      </c>
      <c r="CE20" s="116">
        <f t="shared" si="29"/>
        <v>-0.12602193877550985</v>
      </c>
      <c r="CF20" s="116">
        <f t="shared" si="30"/>
        <v>-0.29338873749999966</v>
      </c>
      <c r="CG20" s="116">
        <f t="shared" si="31"/>
        <v>-0.10555536392405016</v>
      </c>
      <c r="CH20" s="116">
        <f t="shared" si="32"/>
        <v>-0.36114598184931462</v>
      </c>
      <c r="CI20" s="116">
        <f t="shared" si="33"/>
        <v>-0.19868825902061799</v>
      </c>
      <c r="CJ20" s="116">
        <f t="shared" si="34"/>
        <v>-0.35471726216981087</v>
      </c>
      <c r="CK20" s="116">
        <f t="shared" si="35"/>
        <v>-0.18957381267772452</v>
      </c>
      <c r="CL20" s="116">
        <f t="shared" si="36"/>
        <v>-0.38994621164054011</v>
      </c>
      <c r="CM20" s="116">
        <f t="shared" si="37"/>
        <v>-0.23224523233673408</v>
      </c>
      <c r="CN20" s="116">
        <f t="shared" si="38"/>
        <v>-0.44285714285714284</v>
      </c>
      <c r="CO20" s="116">
        <f t="shared" si="39"/>
        <v>-0.30357142857142855</v>
      </c>
    </row>
    <row r="21" spans="1:93">
      <c r="A21" s="41" t="s">
        <v>40</v>
      </c>
      <c r="B21" s="44" t="s">
        <v>9</v>
      </c>
      <c r="C21" s="44">
        <v>11</v>
      </c>
      <c r="D21" s="44">
        <v>12</v>
      </c>
      <c r="E21" s="44">
        <v>12</v>
      </c>
      <c r="F21" s="44"/>
      <c r="G21" s="44" t="s">
        <v>18</v>
      </c>
      <c r="H21" s="44"/>
      <c r="I21" s="44" t="s">
        <v>18</v>
      </c>
      <c r="K21" s="103">
        <f>_xlfn.XLOOKUP($C21,'SQUO grid'!$B$4:$B$18,'SQUO grid'!C$4:C$18,"error",0,1)</f>
        <v>78</v>
      </c>
      <c r="L21" s="103">
        <f>_xlfn.XLOOKUP($C21,'SQUO grid'!$B$4:$B$18,'SQUO grid'!D$4:D$18,"error",0,1)</f>
        <v>102</v>
      </c>
      <c r="M21" s="103">
        <f>_xlfn.XLOOKUP($C21,'SQUO grid'!$B$4:$B$18,'SQUO grid'!E$4:E$18,"error",0,1)</f>
        <v>86</v>
      </c>
      <c r="N21" s="103">
        <f>_xlfn.XLOOKUP($C21,'SQUO grid'!$B$4:$B$18,'SQUO grid'!F$4:F$18,"error",0,1)</f>
        <v>114</v>
      </c>
      <c r="O21" s="103">
        <f>_xlfn.XLOOKUP($C21,'SQUO grid'!$B$4:$B$18,'SQUO grid'!G$4:G$18,"error",0,1)</f>
        <v>95</v>
      </c>
      <c r="P21" s="103">
        <f>_xlfn.XLOOKUP($C21,'SQUO grid'!$B$4:$B$18,'SQUO grid'!H$4:H$18,"error",0,1)</f>
        <v>125</v>
      </c>
      <c r="Q21" s="103">
        <f>_xlfn.XLOOKUP($C21,'SQUO grid'!$B$4:$B$18,'SQUO grid'!I$4:I$18,"error",0,1)</f>
        <v>102</v>
      </c>
      <c r="R21" s="103">
        <f>_xlfn.XLOOKUP($C21,'SQUO grid'!$B$4:$B$18,'SQUO grid'!J$4:J$18,"error",0,1)</f>
        <v>136</v>
      </c>
      <c r="S21" s="103">
        <f>_xlfn.XLOOKUP($C21,'SQUO grid'!$B$4:$B$18,'SQUO grid'!K$4:K$18,"error",0,1)</f>
        <v>111</v>
      </c>
      <c r="T21" s="103">
        <f>_xlfn.XLOOKUP($C21,'SQUO grid'!$B$4:$B$18,'SQUO grid'!L$4:L$18,"error",0,1)</f>
        <v>147</v>
      </c>
      <c r="U21" s="103">
        <f>_xlfn.XLOOKUP($C21,'SQUO grid'!$B$4:$B$18,'SQUO grid'!M$4:M$18,"error",0,1)</f>
        <v>120</v>
      </c>
      <c r="V21" s="103">
        <f>_xlfn.XLOOKUP($C21,'SQUO grid'!$B$4:$B$18,'SQUO grid'!N$4:N$18,"error",0,1)</f>
        <v>158</v>
      </c>
      <c r="W21" s="103">
        <f>_xlfn.XLOOKUP($C21,'SQUO grid'!$B$4:$B$18,'SQUO grid'!O$4:O$18,"error",0,1)</f>
        <v>146</v>
      </c>
      <c r="X21" s="103">
        <f>_xlfn.XLOOKUP($C21,'SQUO grid'!$B$4:$B$18,'SQUO grid'!P$4:P$18,"error",0,1)</f>
        <v>194</v>
      </c>
      <c r="Y21" s="103">
        <f>_xlfn.XLOOKUP($C21,'SQUO grid'!$B$4:$B$18,'SQUO grid'!Q$4:Q$18,"error",0,1)</f>
        <v>159</v>
      </c>
      <c r="Z21" s="103">
        <f>_xlfn.XLOOKUP($C21,'SQUO grid'!$B$4:$B$18,'SQUO grid'!R$4:R$18,"error",0,1)</f>
        <v>211</v>
      </c>
      <c r="AA21" s="103">
        <f>_xlfn.XLOOKUP($C21,'SQUO grid'!$B$4:$B$18,'SQUO grid'!S$4:S$18,"error",0,1)</f>
        <v>185</v>
      </c>
      <c r="AB21" s="103">
        <f>_xlfn.XLOOKUP($C21,'SQUO grid'!$B$4:$B$18,'SQUO grid'!T$4:T$18,"error",0,1)</f>
        <v>245</v>
      </c>
      <c r="AC21" s="103">
        <f>_xlfn.XLOOKUP($C21,'SQUO grid'!$B$4:$B$18,'SQUO grid'!U$4:U$18,"error",0,1)</f>
        <v>210</v>
      </c>
      <c r="AD21" s="103">
        <f>_xlfn.XLOOKUP($C21,'SQUO grid'!$B$4:$B$18,'SQUO grid'!V$4:V$18,"error",0,1)</f>
        <v>280</v>
      </c>
      <c r="AF21" s="103">
        <f>_xlfn.XLOOKUP($D21,'Compiled grid proposal'!$C$5:$C$22,'Compiled grid proposal'!D$5:D$22,"error",0,1)</f>
        <v>52.65</v>
      </c>
      <c r="AG21" s="103">
        <f>_xlfn.XLOOKUP($D21,'Compiled grid proposal'!$C$5:$C$22,'Compiled grid proposal'!E$5:E$22,"error",0,1)</f>
        <v>87.75</v>
      </c>
      <c r="AH21" s="103">
        <f>_xlfn.XLOOKUP($D21,'Compiled grid proposal'!$C$5:$C$22,'Compiled grid proposal'!F$5:F$22,"error",0,1)</f>
        <v>57.914999999999999</v>
      </c>
      <c r="AI21" s="103">
        <f>_xlfn.XLOOKUP($D21,'Compiled grid proposal'!$C$5:$C$22,'Compiled grid proposal'!G$5:G$22,"error",0,1)</f>
        <v>96.525000000000006</v>
      </c>
      <c r="AJ21" s="103">
        <f>_xlfn.XLOOKUP($D21,'Compiled grid proposal'!$C$5:$C$22,'Compiled grid proposal'!H$5:H$22,"error",0,1)</f>
        <v>63.706500000000005</v>
      </c>
      <c r="AK21" s="103">
        <f>_xlfn.XLOOKUP($D21,'Compiled grid proposal'!$C$5:$C$22,'Compiled grid proposal'!I$5:I$22,"error",0,1)</f>
        <v>106.17750000000001</v>
      </c>
      <c r="AL21" s="103">
        <f>_xlfn.XLOOKUP($D21,'Compiled grid proposal'!$C$5:$C$22,'Compiled grid proposal'!J$5:J$22,"error",0,1)</f>
        <v>70.077150000000017</v>
      </c>
      <c r="AM21" s="103">
        <f>_xlfn.XLOOKUP($D21,'Compiled grid proposal'!$C$5:$C$22,'Compiled grid proposal'!K$5:K$22,"error",0,1)</f>
        <v>116.79525000000002</v>
      </c>
      <c r="AN21" s="103">
        <f>_xlfn.XLOOKUP($D21,'Compiled grid proposal'!$C$5:$C$22,'Compiled grid proposal'!L$5:L$22,"error",0,1)</f>
        <v>77.084865000000022</v>
      </c>
      <c r="AO21" s="103">
        <f>_xlfn.XLOOKUP($D21,'Compiled grid proposal'!$C$5:$C$22,'Compiled grid proposal'!M$5:M$22,"error",0,1)</f>
        <v>128.47477500000005</v>
      </c>
      <c r="AP21" s="103">
        <f>_xlfn.XLOOKUP($D21,'Compiled grid proposal'!$C$5:$C$22,'Compiled grid proposal'!N$5:N$22,"error",0,1)</f>
        <v>84.793351500000043</v>
      </c>
      <c r="AQ21" s="103">
        <f>_xlfn.XLOOKUP($D21,'Compiled grid proposal'!$C$5:$C$22,'Compiled grid proposal'!O$5:O$22,"error",0,1)</f>
        <v>141.32225250000008</v>
      </c>
      <c r="AR21" s="103">
        <f>_xlfn.XLOOKUP($D21,'Compiled grid proposal'!$C$5:$C$22,'Compiled grid proposal'!P$5:P$22,"error",0,1)</f>
        <v>93.272686650000068</v>
      </c>
      <c r="AS21" s="103">
        <f>_xlfn.XLOOKUP($D21,'Compiled grid proposal'!$C$5:$C$22,'Compiled grid proposal'!Q$5:Q$22,"error",0,1)</f>
        <v>155.45447775000011</v>
      </c>
      <c r="AT21" s="103">
        <f>_xlfn.XLOOKUP($D21,'Compiled grid proposal'!$C$5:$C$22,'Compiled grid proposal'!R$5:R$22,"error",0,1)</f>
        <v>102.59995531500007</v>
      </c>
      <c r="AU21" s="103">
        <f>_xlfn.XLOOKUP($D21,'Compiled grid proposal'!$C$5:$C$22,'Compiled grid proposal'!S$5:S$22,"error",0,1)</f>
        <v>170.99992552500012</v>
      </c>
      <c r="AV21" s="103">
        <f>_xlfn.XLOOKUP($D21,'Compiled grid proposal'!$C$5:$C$22,'Compiled grid proposal'!T$5:T$22,"error",0,1)</f>
        <v>112.85995084650008</v>
      </c>
      <c r="AW21" s="103">
        <f>_xlfn.XLOOKUP($D21,'Compiled grid proposal'!$C$5:$C$22,'Compiled grid proposal'!U$5:U$22,"error",0,1)</f>
        <v>188.09991807750015</v>
      </c>
      <c r="AX21" s="103">
        <f>_xlfn.XLOOKUP($D21,'Compiled grid proposal'!$C$5:$C$22,'Compiled grid proposal'!V$5:V$22,"error",0,1)</f>
        <v>117</v>
      </c>
      <c r="AY21" s="103">
        <f>_xlfn.XLOOKUP($D21,'Compiled grid proposal'!$C$5:$C$22,'Compiled grid proposal'!W$5:W$22,"error",0,1)</f>
        <v>195</v>
      </c>
      <c r="BA21" s="115">
        <f t="shared" si="0"/>
        <v>-25.35</v>
      </c>
      <c r="BB21" s="115">
        <f t="shared" si="1"/>
        <v>-14.25</v>
      </c>
      <c r="BC21" s="115">
        <f t="shared" si="2"/>
        <v>-28.085000000000001</v>
      </c>
      <c r="BD21" s="115">
        <f t="shared" si="3"/>
        <v>-17.474999999999994</v>
      </c>
      <c r="BE21" s="115">
        <f t="shared" si="4"/>
        <v>-31.293499999999995</v>
      </c>
      <c r="BF21" s="115">
        <f t="shared" si="5"/>
        <v>-18.822499999999991</v>
      </c>
      <c r="BG21" s="115">
        <f t="shared" si="6"/>
        <v>-31.922849999999983</v>
      </c>
      <c r="BH21" s="115">
        <f t="shared" si="7"/>
        <v>-19.204749999999976</v>
      </c>
      <c r="BI21" s="115">
        <f t="shared" si="8"/>
        <v>-33.915134999999978</v>
      </c>
      <c r="BJ21" s="115">
        <f t="shared" si="9"/>
        <v>-18.525224999999949</v>
      </c>
      <c r="BK21" s="115">
        <f t="shared" si="10"/>
        <v>-35.206648499999957</v>
      </c>
      <c r="BL21" s="115">
        <f t="shared" si="11"/>
        <v>-16.677747499999924</v>
      </c>
      <c r="BM21" s="115">
        <f t="shared" si="12"/>
        <v>-52.727313349999932</v>
      </c>
      <c r="BN21" s="115">
        <f t="shared" si="13"/>
        <v>-38.545522249999891</v>
      </c>
      <c r="BO21" s="115">
        <f t="shared" si="14"/>
        <v>-56.400044684999926</v>
      </c>
      <c r="BP21" s="115">
        <f t="shared" si="15"/>
        <v>-40.000074474999877</v>
      </c>
      <c r="BQ21" s="115">
        <f t="shared" si="16"/>
        <v>-72.140049153499916</v>
      </c>
      <c r="BR21" s="115">
        <f t="shared" si="17"/>
        <v>-56.900081922499851</v>
      </c>
      <c r="BS21" s="115">
        <f t="shared" si="18"/>
        <v>-93</v>
      </c>
      <c r="BT21" s="115">
        <f t="shared" si="19"/>
        <v>-85</v>
      </c>
      <c r="BV21" s="116">
        <f t="shared" si="20"/>
        <v>-0.32500000000000001</v>
      </c>
      <c r="BW21" s="116">
        <f t="shared" si="21"/>
        <v>-0.13970588235294118</v>
      </c>
      <c r="BX21" s="116">
        <f t="shared" si="22"/>
        <v>-0.32656976744186045</v>
      </c>
      <c r="BY21" s="116">
        <f t="shared" si="23"/>
        <v>-0.15328947368421048</v>
      </c>
      <c r="BZ21" s="116">
        <f t="shared" si="24"/>
        <v>-0.3294052631578947</v>
      </c>
      <c r="CA21" s="116">
        <f t="shared" si="25"/>
        <v>-0.15057999999999994</v>
      </c>
      <c r="CB21" s="116">
        <f t="shared" si="26"/>
        <v>-0.31296911764705865</v>
      </c>
      <c r="CC21" s="116">
        <f t="shared" si="27"/>
        <v>-0.14121139705882335</v>
      </c>
      <c r="CD21" s="116">
        <f t="shared" si="28"/>
        <v>-0.30554175675675654</v>
      </c>
      <c r="CE21" s="116">
        <f t="shared" si="29"/>
        <v>-0.12602193877550985</v>
      </c>
      <c r="CF21" s="116">
        <f t="shared" si="30"/>
        <v>-0.29338873749999966</v>
      </c>
      <c r="CG21" s="116">
        <f t="shared" si="31"/>
        <v>-0.10555536392405016</v>
      </c>
      <c r="CH21" s="116">
        <f t="shared" si="32"/>
        <v>-0.36114598184931462</v>
      </c>
      <c r="CI21" s="116">
        <f t="shared" si="33"/>
        <v>-0.19868825902061799</v>
      </c>
      <c r="CJ21" s="116">
        <f t="shared" si="34"/>
        <v>-0.35471726216981087</v>
      </c>
      <c r="CK21" s="116">
        <f t="shared" si="35"/>
        <v>-0.18957381267772452</v>
      </c>
      <c r="CL21" s="116">
        <f t="shared" si="36"/>
        <v>-0.38994621164054011</v>
      </c>
      <c r="CM21" s="116">
        <f t="shared" si="37"/>
        <v>-0.23224523233673408</v>
      </c>
      <c r="CN21" s="116">
        <f t="shared" si="38"/>
        <v>-0.44285714285714284</v>
      </c>
      <c r="CO21" s="116">
        <f t="shared" si="39"/>
        <v>-0.30357142857142855</v>
      </c>
    </row>
    <row r="22" spans="1:93">
      <c r="A22" s="41" t="s">
        <v>41</v>
      </c>
      <c r="B22" s="44" t="s">
        <v>9</v>
      </c>
      <c r="C22" s="100">
        <v>11</v>
      </c>
      <c r="D22" s="44">
        <v>12</v>
      </c>
      <c r="E22" s="44">
        <v>12</v>
      </c>
      <c r="F22" s="44"/>
      <c r="G22" s="44" t="s">
        <v>18</v>
      </c>
      <c r="H22" s="44"/>
      <c r="I22" s="44" t="s">
        <v>18</v>
      </c>
      <c r="K22" s="103">
        <f>_xlfn.XLOOKUP($C22,'SQUO grid'!$B$4:$B$18,'SQUO grid'!C$4:C$18,"error",0,1)</f>
        <v>78</v>
      </c>
      <c r="L22" s="103">
        <f>_xlfn.XLOOKUP($C22,'SQUO grid'!$B$4:$B$18,'SQUO grid'!D$4:D$18,"error",0,1)</f>
        <v>102</v>
      </c>
      <c r="M22" s="103">
        <f>_xlfn.XLOOKUP($C22,'SQUO grid'!$B$4:$B$18,'SQUO grid'!E$4:E$18,"error",0,1)</f>
        <v>86</v>
      </c>
      <c r="N22" s="103">
        <f>_xlfn.XLOOKUP($C22,'SQUO grid'!$B$4:$B$18,'SQUO grid'!F$4:F$18,"error",0,1)</f>
        <v>114</v>
      </c>
      <c r="O22" s="103">
        <f>_xlfn.XLOOKUP($C22,'SQUO grid'!$B$4:$B$18,'SQUO grid'!G$4:G$18,"error",0,1)</f>
        <v>95</v>
      </c>
      <c r="P22" s="103">
        <f>_xlfn.XLOOKUP($C22,'SQUO grid'!$B$4:$B$18,'SQUO grid'!H$4:H$18,"error",0,1)</f>
        <v>125</v>
      </c>
      <c r="Q22" s="103">
        <f>_xlfn.XLOOKUP($C22,'SQUO grid'!$B$4:$B$18,'SQUO grid'!I$4:I$18,"error",0,1)</f>
        <v>102</v>
      </c>
      <c r="R22" s="103">
        <f>_xlfn.XLOOKUP($C22,'SQUO grid'!$B$4:$B$18,'SQUO grid'!J$4:J$18,"error",0,1)</f>
        <v>136</v>
      </c>
      <c r="S22" s="103">
        <f>_xlfn.XLOOKUP($C22,'SQUO grid'!$B$4:$B$18,'SQUO grid'!K$4:K$18,"error",0,1)</f>
        <v>111</v>
      </c>
      <c r="T22" s="103">
        <f>_xlfn.XLOOKUP($C22,'SQUO grid'!$B$4:$B$18,'SQUO grid'!L$4:L$18,"error",0,1)</f>
        <v>147</v>
      </c>
      <c r="U22" s="103">
        <f>_xlfn.XLOOKUP($C22,'SQUO grid'!$B$4:$B$18,'SQUO grid'!M$4:M$18,"error",0,1)</f>
        <v>120</v>
      </c>
      <c r="V22" s="103">
        <f>_xlfn.XLOOKUP($C22,'SQUO grid'!$B$4:$B$18,'SQUO grid'!N$4:N$18,"error",0,1)</f>
        <v>158</v>
      </c>
      <c r="W22" s="103">
        <f>_xlfn.XLOOKUP($C22,'SQUO grid'!$B$4:$B$18,'SQUO grid'!O$4:O$18,"error",0,1)</f>
        <v>146</v>
      </c>
      <c r="X22" s="103">
        <f>_xlfn.XLOOKUP($C22,'SQUO grid'!$B$4:$B$18,'SQUO grid'!P$4:P$18,"error",0,1)</f>
        <v>194</v>
      </c>
      <c r="Y22" s="103">
        <f>_xlfn.XLOOKUP($C22,'SQUO grid'!$B$4:$B$18,'SQUO grid'!Q$4:Q$18,"error",0,1)</f>
        <v>159</v>
      </c>
      <c r="Z22" s="103">
        <f>_xlfn.XLOOKUP($C22,'SQUO grid'!$B$4:$B$18,'SQUO grid'!R$4:R$18,"error",0,1)</f>
        <v>211</v>
      </c>
      <c r="AA22" s="103">
        <f>_xlfn.XLOOKUP($C22,'SQUO grid'!$B$4:$B$18,'SQUO grid'!S$4:S$18,"error",0,1)</f>
        <v>185</v>
      </c>
      <c r="AB22" s="103">
        <f>_xlfn.XLOOKUP($C22,'SQUO grid'!$B$4:$B$18,'SQUO grid'!T$4:T$18,"error",0,1)</f>
        <v>245</v>
      </c>
      <c r="AC22" s="103">
        <f>_xlfn.XLOOKUP($C22,'SQUO grid'!$B$4:$B$18,'SQUO grid'!U$4:U$18,"error",0,1)</f>
        <v>210</v>
      </c>
      <c r="AD22" s="103">
        <f>_xlfn.XLOOKUP($C22,'SQUO grid'!$B$4:$B$18,'SQUO grid'!V$4:V$18,"error",0,1)</f>
        <v>280</v>
      </c>
      <c r="AF22" s="103">
        <f>_xlfn.XLOOKUP($D22,'Compiled grid proposal'!$C$5:$C$22,'Compiled grid proposal'!D$5:D$22,"error",0,1)</f>
        <v>52.65</v>
      </c>
      <c r="AG22" s="103">
        <f>_xlfn.XLOOKUP($D22,'Compiled grid proposal'!$C$5:$C$22,'Compiled grid proposal'!E$5:E$22,"error",0,1)</f>
        <v>87.75</v>
      </c>
      <c r="AH22" s="103">
        <f>_xlfn.XLOOKUP($D22,'Compiled grid proposal'!$C$5:$C$22,'Compiled grid proposal'!F$5:F$22,"error",0,1)</f>
        <v>57.914999999999999</v>
      </c>
      <c r="AI22" s="103">
        <f>_xlfn.XLOOKUP($D22,'Compiled grid proposal'!$C$5:$C$22,'Compiled grid proposal'!G$5:G$22,"error",0,1)</f>
        <v>96.525000000000006</v>
      </c>
      <c r="AJ22" s="103">
        <f>_xlfn.XLOOKUP($D22,'Compiled grid proposal'!$C$5:$C$22,'Compiled grid proposal'!H$5:H$22,"error",0,1)</f>
        <v>63.706500000000005</v>
      </c>
      <c r="AK22" s="103">
        <f>_xlfn.XLOOKUP($D22,'Compiled grid proposal'!$C$5:$C$22,'Compiled grid proposal'!I$5:I$22,"error",0,1)</f>
        <v>106.17750000000001</v>
      </c>
      <c r="AL22" s="103">
        <f>_xlfn.XLOOKUP($D22,'Compiled grid proposal'!$C$5:$C$22,'Compiled grid proposal'!J$5:J$22,"error",0,1)</f>
        <v>70.077150000000017</v>
      </c>
      <c r="AM22" s="103">
        <f>_xlfn.XLOOKUP($D22,'Compiled grid proposal'!$C$5:$C$22,'Compiled grid proposal'!K$5:K$22,"error",0,1)</f>
        <v>116.79525000000002</v>
      </c>
      <c r="AN22" s="103">
        <f>_xlfn.XLOOKUP($D22,'Compiled grid proposal'!$C$5:$C$22,'Compiled grid proposal'!L$5:L$22,"error",0,1)</f>
        <v>77.084865000000022</v>
      </c>
      <c r="AO22" s="103">
        <f>_xlfn.XLOOKUP($D22,'Compiled grid proposal'!$C$5:$C$22,'Compiled grid proposal'!M$5:M$22,"error",0,1)</f>
        <v>128.47477500000005</v>
      </c>
      <c r="AP22" s="103">
        <f>_xlfn.XLOOKUP($D22,'Compiled grid proposal'!$C$5:$C$22,'Compiled grid proposal'!N$5:N$22,"error",0,1)</f>
        <v>84.793351500000043</v>
      </c>
      <c r="AQ22" s="103">
        <f>_xlfn.XLOOKUP($D22,'Compiled grid proposal'!$C$5:$C$22,'Compiled grid proposal'!O$5:O$22,"error",0,1)</f>
        <v>141.32225250000008</v>
      </c>
      <c r="AR22" s="103">
        <f>_xlfn.XLOOKUP($D22,'Compiled grid proposal'!$C$5:$C$22,'Compiled grid proposal'!P$5:P$22,"error",0,1)</f>
        <v>93.272686650000068</v>
      </c>
      <c r="AS22" s="103">
        <f>_xlfn.XLOOKUP($D22,'Compiled grid proposal'!$C$5:$C$22,'Compiled grid proposal'!Q$5:Q$22,"error",0,1)</f>
        <v>155.45447775000011</v>
      </c>
      <c r="AT22" s="103">
        <f>_xlfn.XLOOKUP($D22,'Compiled grid proposal'!$C$5:$C$22,'Compiled grid proposal'!R$5:R$22,"error",0,1)</f>
        <v>102.59995531500007</v>
      </c>
      <c r="AU22" s="103">
        <f>_xlfn.XLOOKUP($D22,'Compiled grid proposal'!$C$5:$C$22,'Compiled grid proposal'!S$5:S$22,"error",0,1)</f>
        <v>170.99992552500012</v>
      </c>
      <c r="AV22" s="103">
        <f>_xlfn.XLOOKUP($D22,'Compiled grid proposal'!$C$5:$C$22,'Compiled grid proposal'!T$5:T$22,"error",0,1)</f>
        <v>112.85995084650008</v>
      </c>
      <c r="AW22" s="103">
        <f>_xlfn.XLOOKUP($D22,'Compiled grid proposal'!$C$5:$C$22,'Compiled grid proposal'!U$5:U$22,"error",0,1)</f>
        <v>188.09991807750015</v>
      </c>
      <c r="AX22" s="103">
        <f>_xlfn.XLOOKUP($D22,'Compiled grid proposal'!$C$5:$C$22,'Compiled grid proposal'!V$5:V$22,"error",0,1)</f>
        <v>117</v>
      </c>
      <c r="AY22" s="103">
        <f>_xlfn.XLOOKUP($D22,'Compiled grid proposal'!$C$5:$C$22,'Compiled grid proposal'!W$5:W$22,"error",0,1)</f>
        <v>195</v>
      </c>
      <c r="BA22" s="115">
        <f t="shared" si="0"/>
        <v>-25.35</v>
      </c>
      <c r="BB22" s="115">
        <f t="shared" si="1"/>
        <v>-14.25</v>
      </c>
      <c r="BC22" s="115">
        <f t="shared" si="2"/>
        <v>-28.085000000000001</v>
      </c>
      <c r="BD22" s="115">
        <f t="shared" si="3"/>
        <v>-17.474999999999994</v>
      </c>
      <c r="BE22" s="115">
        <f t="shared" si="4"/>
        <v>-31.293499999999995</v>
      </c>
      <c r="BF22" s="115">
        <f t="shared" si="5"/>
        <v>-18.822499999999991</v>
      </c>
      <c r="BG22" s="115">
        <f t="shared" si="6"/>
        <v>-31.922849999999983</v>
      </c>
      <c r="BH22" s="115">
        <f t="shared" si="7"/>
        <v>-19.204749999999976</v>
      </c>
      <c r="BI22" s="115">
        <f t="shared" si="8"/>
        <v>-33.915134999999978</v>
      </c>
      <c r="BJ22" s="115">
        <f t="shared" si="9"/>
        <v>-18.525224999999949</v>
      </c>
      <c r="BK22" s="115">
        <f t="shared" si="10"/>
        <v>-35.206648499999957</v>
      </c>
      <c r="BL22" s="115">
        <f t="shared" si="11"/>
        <v>-16.677747499999924</v>
      </c>
      <c r="BM22" s="115">
        <f t="shared" si="12"/>
        <v>-52.727313349999932</v>
      </c>
      <c r="BN22" s="115">
        <f t="shared" si="13"/>
        <v>-38.545522249999891</v>
      </c>
      <c r="BO22" s="115">
        <f t="shared" si="14"/>
        <v>-56.400044684999926</v>
      </c>
      <c r="BP22" s="115">
        <f t="shared" si="15"/>
        <v>-40.000074474999877</v>
      </c>
      <c r="BQ22" s="115">
        <f t="shared" si="16"/>
        <v>-72.140049153499916</v>
      </c>
      <c r="BR22" s="115">
        <f t="shared" si="17"/>
        <v>-56.900081922499851</v>
      </c>
      <c r="BS22" s="115">
        <f t="shared" si="18"/>
        <v>-93</v>
      </c>
      <c r="BT22" s="115">
        <f t="shared" si="19"/>
        <v>-85</v>
      </c>
      <c r="BV22" s="116">
        <f t="shared" si="20"/>
        <v>-0.32500000000000001</v>
      </c>
      <c r="BW22" s="116">
        <f t="shared" si="21"/>
        <v>-0.13970588235294118</v>
      </c>
      <c r="BX22" s="116">
        <f t="shared" si="22"/>
        <v>-0.32656976744186045</v>
      </c>
      <c r="BY22" s="116">
        <f t="shared" si="23"/>
        <v>-0.15328947368421048</v>
      </c>
      <c r="BZ22" s="116">
        <f t="shared" si="24"/>
        <v>-0.3294052631578947</v>
      </c>
      <c r="CA22" s="116">
        <f t="shared" si="25"/>
        <v>-0.15057999999999994</v>
      </c>
      <c r="CB22" s="116">
        <f t="shared" si="26"/>
        <v>-0.31296911764705865</v>
      </c>
      <c r="CC22" s="116">
        <f t="shared" si="27"/>
        <v>-0.14121139705882335</v>
      </c>
      <c r="CD22" s="116">
        <f t="shared" si="28"/>
        <v>-0.30554175675675654</v>
      </c>
      <c r="CE22" s="116">
        <f t="shared" si="29"/>
        <v>-0.12602193877550985</v>
      </c>
      <c r="CF22" s="116">
        <f t="shared" si="30"/>
        <v>-0.29338873749999966</v>
      </c>
      <c r="CG22" s="116">
        <f t="shared" si="31"/>
        <v>-0.10555536392405016</v>
      </c>
      <c r="CH22" s="116">
        <f t="shared" si="32"/>
        <v>-0.36114598184931462</v>
      </c>
      <c r="CI22" s="116">
        <f t="shared" si="33"/>
        <v>-0.19868825902061799</v>
      </c>
      <c r="CJ22" s="116">
        <f t="shared" si="34"/>
        <v>-0.35471726216981087</v>
      </c>
      <c r="CK22" s="116">
        <f t="shared" si="35"/>
        <v>-0.18957381267772452</v>
      </c>
      <c r="CL22" s="116">
        <f t="shared" si="36"/>
        <v>-0.38994621164054011</v>
      </c>
      <c r="CM22" s="116">
        <f t="shared" si="37"/>
        <v>-0.23224523233673408</v>
      </c>
      <c r="CN22" s="116">
        <f t="shared" si="38"/>
        <v>-0.44285714285714284</v>
      </c>
      <c r="CO22" s="116">
        <f t="shared" si="39"/>
        <v>-0.30357142857142855</v>
      </c>
    </row>
    <row r="23" spans="1:93">
      <c r="A23" s="41" t="s">
        <v>42</v>
      </c>
      <c r="B23" s="44" t="s">
        <v>9</v>
      </c>
      <c r="C23" s="100">
        <v>10</v>
      </c>
      <c r="D23" s="44">
        <v>11</v>
      </c>
      <c r="E23" s="44">
        <v>11</v>
      </c>
      <c r="F23" s="44"/>
      <c r="G23" s="44" t="s">
        <v>18</v>
      </c>
      <c r="H23" s="108" t="s">
        <v>18</v>
      </c>
      <c r="I23" s="44" t="s">
        <v>18</v>
      </c>
      <c r="K23" s="103">
        <f>_xlfn.XLOOKUP($C23,'SQUO grid'!$B$4:$B$18,'SQUO grid'!C$4:C$18,"error",0,1)</f>
        <v>51</v>
      </c>
      <c r="L23" s="103">
        <f>_xlfn.XLOOKUP($C23,'SQUO grid'!$B$4:$B$18,'SQUO grid'!D$4:D$18,"error",0,1)</f>
        <v>68</v>
      </c>
      <c r="M23" s="103">
        <f>_xlfn.XLOOKUP($C23,'SQUO grid'!$B$4:$B$18,'SQUO grid'!E$4:E$18,"error",0,1)</f>
        <v>57</v>
      </c>
      <c r="N23" s="103">
        <f>_xlfn.XLOOKUP($C23,'SQUO grid'!$B$4:$B$18,'SQUO grid'!F$4:F$18,"error",0,1)</f>
        <v>75</v>
      </c>
      <c r="O23" s="103">
        <f>_xlfn.XLOOKUP($C23,'SQUO grid'!$B$4:$B$18,'SQUO grid'!G$4:G$18,"error",0,1)</f>
        <v>62</v>
      </c>
      <c r="P23" s="103">
        <f>_xlfn.XLOOKUP($C23,'SQUO grid'!$B$4:$B$18,'SQUO grid'!H$4:H$18,"error",0,1)</f>
        <v>82</v>
      </c>
      <c r="Q23" s="103">
        <f>_xlfn.XLOOKUP($C23,'SQUO grid'!$B$4:$B$18,'SQUO grid'!I$4:I$18,"error",0,1)</f>
        <v>67</v>
      </c>
      <c r="R23" s="103">
        <f>_xlfn.XLOOKUP($C23,'SQUO grid'!$B$4:$B$18,'SQUO grid'!J$4:J$18,"error",0,1)</f>
        <v>89</v>
      </c>
      <c r="S23" s="103">
        <f>_xlfn.XLOOKUP($C23,'SQUO grid'!$B$4:$B$18,'SQUO grid'!K$4:K$18,"error",0,1)</f>
        <v>72</v>
      </c>
      <c r="T23" s="103">
        <f>_xlfn.XLOOKUP($C23,'SQUO grid'!$B$4:$B$18,'SQUO grid'!L$4:L$18,"error",0,1)</f>
        <v>96</v>
      </c>
      <c r="U23" s="103">
        <f>_xlfn.XLOOKUP($C23,'SQUO grid'!$B$4:$B$18,'SQUO grid'!M$4:M$18,"error",0,1)</f>
        <v>77</v>
      </c>
      <c r="V23" s="103">
        <f>_xlfn.XLOOKUP($C23,'SQUO grid'!$B$4:$B$18,'SQUO grid'!N$4:N$18,"error",0,1)</f>
        <v>102</v>
      </c>
      <c r="W23" s="103">
        <f>_xlfn.XLOOKUP($C23,'SQUO grid'!$B$4:$B$18,'SQUO grid'!O$4:O$18,"error",0,1)</f>
        <v>98</v>
      </c>
      <c r="X23" s="103">
        <f>_xlfn.XLOOKUP($C23,'SQUO grid'!$B$4:$B$18,'SQUO grid'!P$4:P$18,"error",0,1)</f>
        <v>130</v>
      </c>
      <c r="Y23" s="103">
        <f>_xlfn.XLOOKUP($C23,'SQUO grid'!$B$4:$B$18,'SQUO grid'!Q$4:Q$18,"error",0,1)</f>
        <v>108</v>
      </c>
      <c r="Z23" s="103">
        <f>_xlfn.XLOOKUP($C23,'SQUO grid'!$B$4:$B$18,'SQUO grid'!R$4:R$18,"error",0,1)</f>
        <v>144</v>
      </c>
      <c r="AA23" s="103">
        <f>_xlfn.XLOOKUP($C23,'SQUO grid'!$B$4:$B$18,'SQUO grid'!S$4:S$18,"error",0,1)</f>
        <v>129</v>
      </c>
      <c r="AB23" s="103">
        <f>_xlfn.XLOOKUP($C23,'SQUO grid'!$B$4:$B$18,'SQUO grid'!T$4:T$18,"error",0,1)</f>
        <v>171</v>
      </c>
      <c r="AC23" s="103">
        <f>_xlfn.XLOOKUP($C23,'SQUO grid'!$B$4:$B$18,'SQUO grid'!U$4:U$18,"error",0,1)</f>
        <v>149</v>
      </c>
      <c r="AD23" s="103">
        <f>_xlfn.XLOOKUP($C23,'SQUO grid'!$B$4:$B$18,'SQUO grid'!V$4:V$18,"error",0,1)</f>
        <v>198</v>
      </c>
      <c r="AF23" s="103">
        <f>_xlfn.XLOOKUP($D23,'Compiled grid proposal'!$C$5:$C$22,'Compiled grid proposal'!D$5:D$22,"error",0,1)</f>
        <v>45.9</v>
      </c>
      <c r="AG23" s="103">
        <f>_xlfn.XLOOKUP($D23,'Compiled grid proposal'!$C$5:$C$22,'Compiled grid proposal'!E$5:E$22,"error",0,1)</f>
        <v>76.5</v>
      </c>
      <c r="AH23" s="103">
        <f>_xlfn.XLOOKUP($D23,'Compiled grid proposal'!$C$5:$C$22,'Compiled grid proposal'!F$5:F$22,"error",0,1)</f>
        <v>50.49</v>
      </c>
      <c r="AI23" s="103">
        <f>_xlfn.XLOOKUP($D23,'Compiled grid proposal'!$C$5:$C$22,'Compiled grid proposal'!G$5:G$22,"error",0,1)</f>
        <v>84.15</v>
      </c>
      <c r="AJ23" s="103">
        <f>_xlfn.XLOOKUP($D23,'Compiled grid proposal'!$C$5:$C$22,'Compiled grid proposal'!H$5:H$22,"error",0,1)</f>
        <v>55.539000000000009</v>
      </c>
      <c r="AK23" s="103">
        <f>_xlfn.XLOOKUP($D23,'Compiled grid proposal'!$C$5:$C$22,'Compiled grid proposal'!I$5:I$22,"error",0,1)</f>
        <v>92.565000000000012</v>
      </c>
      <c r="AL23" s="103">
        <f>_xlfn.XLOOKUP($D23,'Compiled grid proposal'!$C$5:$C$22,'Compiled grid proposal'!J$5:J$22,"error",0,1)</f>
        <v>61.092900000000007</v>
      </c>
      <c r="AM23" s="103">
        <f>_xlfn.XLOOKUP($D23,'Compiled grid proposal'!$C$5:$C$22,'Compiled grid proposal'!K$5:K$22,"error",0,1)</f>
        <v>101.82150000000001</v>
      </c>
      <c r="AN23" s="103">
        <f>_xlfn.XLOOKUP($D23,'Compiled grid proposal'!$C$5:$C$22,'Compiled grid proposal'!L$5:L$22,"error",0,1)</f>
        <v>67.202190000000016</v>
      </c>
      <c r="AO23" s="103">
        <f>_xlfn.XLOOKUP($D23,'Compiled grid proposal'!$C$5:$C$22,'Compiled grid proposal'!M$5:M$22,"error",0,1)</f>
        <v>112.00365000000002</v>
      </c>
      <c r="AP23" s="103">
        <f>_xlfn.XLOOKUP($D23,'Compiled grid proposal'!$C$5:$C$22,'Compiled grid proposal'!N$5:N$22,"error",0,1)</f>
        <v>73.922409000000016</v>
      </c>
      <c r="AQ23" s="103">
        <f>_xlfn.XLOOKUP($D23,'Compiled grid proposal'!$C$5:$C$22,'Compiled grid proposal'!O$5:O$22,"error",0,1)</f>
        <v>123.20401500000003</v>
      </c>
      <c r="AR23" s="103">
        <f>_xlfn.XLOOKUP($D23,'Compiled grid proposal'!$C$5:$C$22,'Compiled grid proposal'!P$5:P$22,"error",0,1)</f>
        <v>81.31464990000002</v>
      </c>
      <c r="AS23" s="103">
        <f>_xlfn.XLOOKUP($D23,'Compiled grid proposal'!$C$5:$C$22,'Compiled grid proposal'!Q$5:Q$22,"error",0,1)</f>
        <v>135.52441650000003</v>
      </c>
      <c r="AT23" s="103">
        <f>_xlfn.XLOOKUP($D23,'Compiled grid proposal'!$C$5:$C$22,'Compiled grid proposal'!R$5:R$22,"error",0,1)</f>
        <v>89.446114890000032</v>
      </c>
      <c r="AU23" s="103">
        <f>_xlfn.XLOOKUP($D23,'Compiled grid proposal'!$C$5:$C$22,'Compiled grid proposal'!S$5:S$22,"error",0,1)</f>
        <v>149.07685815000005</v>
      </c>
      <c r="AV23" s="103">
        <f>_xlfn.XLOOKUP($D23,'Compiled grid proposal'!$C$5:$C$22,'Compiled grid proposal'!T$5:T$22,"error",0,1)</f>
        <v>98.390726379000029</v>
      </c>
      <c r="AW23" s="103">
        <f>_xlfn.XLOOKUP($D23,'Compiled grid proposal'!$C$5:$C$22,'Compiled grid proposal'!U$5:U$22,"error",0,1)</f>
        <v>163.98454396500006</v>
      </c>
      <c r="AX23" s="103">
        <f>_xlfn.XLOOKUP($D23,'Compiled grid proposal'!$C$5:$C$22,'Compiled grid proposal'!V$5:V$22,"error",0,1)</f>
        <v>102</v>
      </c>
      <c r="AY23" s="103">
        <f>_xlfn.XLOOKUP($D23,'Compiled grid proposal'!$C$5:$C$22,'Compiled grid proposal'!W$5:W$22,"error",0,1)</f>
        <v>170</v>
      </c>
      <c r="BA23" s="115">
        <f t="shared" si="0"/>
        <v>-5.1000000000000014</v>
      </c>
      <c r="BB23" s="115">
        <f t="shared" si="1"/>
        <v>8.5</v>
      </c>
      <c r="BC23" s="115">
        <f t="shared" si="2"/>
        <v>-6.509999999999998</v>
      </c>
      <c r="BD23" s="115">
        <f t="shared" si="3"/>
        <v>9.1500000000000057</v>
      </c>
      <c r="BE23" s="115">
        <f t="shared" si="4"/>
        <v>-6.4609999999999914</v>
      </c>
      <c r="BF23" s="115">
        <f t="shared" si="5"/>
        <v>10.565000000000012</v>
      </c>
      <c r="BG23" s="115">
        <f t="shared" si="6"/>
        <v>-5.9070999999999927</v>
      </c>
      <c r="BH23" s="115">
        <f t="shared" si="7"/>
        <v>12.821500000000015</v>
      </c>
      <c r="BI23" s="115">
        <f t="shared" si="8"/>
        <v>-4.7978099999999841</v>
      </c>
      <c r="BJ23" s="115">
        <f t="shared" si="9"/>
        <v>16.003650000000022</v>
      </c>
      <c r="BK23" s="115">
        <f t="shared" si="10"/>
        <v>-3.077590999999984</v>
      </c>
      <c r="BL23" s="115">
        <f t="shared" si="11"/>
        <v>21.204015000000027</v>
      </c>
      <c r="BM23" s="115">
        <f t="shared" si="12"/>
        <v>-16.68535009999998</v>
      </c>
      <c r="BN23" s="115">
        <f t="shared" si="13"/>
        <v>5.5244165000000294</v>
      </c>
      <c r="BO23" s="115">
        <f t="shared" si="14"/>
        <v>-18.553885109999968</v>
      </c>
      <c r="BP23" s="115">
        <f t="shared" si="15"/>
        <v>5.0768581500000494</v>
      </c>
      <c r="BQ23" s="115">
        <f t="shared" si="16"/>
        <v>-30.609273620999971</v>
      </c>
      <c r="BR23" s="115">
        <f t="shared" si="17"/>
        <v>-7.0154560349999429</v>
      </c>
      <c r="BS23" s="115">
        <f t="shared" si="18"/>
        <v>-47</v>
      </c>
      <c r="BT23" s="115">
        <f t="shared" si="19"/>
        <v>-28</v>
      </c>
      <c r="BV23" s="116">
        <f t="shared" si="20"/>
        <v>-0.10000000000000003</v>
      </c>
      <c r="BW23" s="116">
        <f t="shared" si="21"/>
        <v>0.125</v>
      </c>
      <c r="BX23" s="116">
        <f t="shared" si="22"/>
        <v>-0.11421052631578944</v>
      </c>
      <c r="BY23" s="116">
        <f t="shared" si="23"/>
        <v>0.12200000000000008</v>
      </c>
      <c r="BZ23" s="116">
        <f t="shared" si="24"/>
        <v>-0.1042096774193547</v>
      </c>
      <c r="CA23" s="116">
        <f t="shared" si="25"/>
        <v>0.12884146341463429</v>
      </c>
      <c r="CB23" s="116">
        <f t="shared" si="26"/>
        <v>-8.8165671641790941E-2</v>
      </c>
      <c r="CC23" s="116">
        <f t="shared" si="27"/>
        <v>0.14406179775280914</v>
      </c>
      <c r="CD23" s="116">
        <f t="shared" si="28"/>
        <v>-6.6636249999999786E-2</v>
      </c>
      <c r="CE23" s="116">
        <f t="shared" si="29"/>
        <v>0.16670468750000023</v>
      </c>
      <c r="CF23" s="116">
        <f t="shared" si="30"/>
        <v>-3.996871428571408E-2</v>
      </c>
      <c r="CG23" s="116">
        <f t="shared" si="31"/>
        <v>0.20788250000000028</v>
      </c>
      <c r="CH23" s="116">
        <f t="shared" si="32"/>
        <v>-0.1702586744897957</v>
      </c>
      <c r="CI23" s="116">
        <f t="shared" si="33"/>
        <v>4.2495511538461761E-2</v>
      </c>
      <c r="CJ23" s="116">
        <f t="shared" si="34"/>
        <v>-0.1717952324999997</v>
      </c>
      <c r="CK23" s="116">
        <f t="shared" si="35"/>
        <v>3.525595937500034E-2</v>
      </c>
      <c r="CL23" s="116">
        <f t="shared" si="36"/>
        <v>-0.2372811908604649</v>
      </c>
      <c r="CM23" s="116">
        <f t="shared" si="37"/>
        <v>-4.1026058684210193E-2</v>
      </c>
      <c r="CN23" s="116">
        <f t="shared" si="38"/>
        <v>-0.31543624161073824</v>
      </c>
      <c r="CO23" s="116">
        <f t="shared" si="39"/>
        <v>-0.14141414141414141</v>
      </c>
    </row>
    <row r="24" spans="1:93">
      <c r="A24" s="41" t="s">
        <v>43</v>
      </c>
      <c r="B24" s="44" t="s">
        <v>9</v>
      </c>
      <c r="C24" s="100">
        <v>10</v>
      </c>
      <c r="D24" s="44">
        <v>11</v>
      </c>
      <c r="E24" s="44">
        <v>11</v>
      </c>
      <c r="F24" s="44"/>
      <c r="G24" s="44" t="s">
        <v>18</v>
      </c>
      <c r="H24" s="108" t="s">
        <v>18</v>
      </c>
      <c r="I24" s="44" t="s">
        <v>18</v>
      </c>
      <c r="K24" s="103">
        <f>_xlfn.XLOOKUP($C24,'SQUO grid'!$B$4:$B$18,'SQUO grid'!C$4:C$18,"error",0,1)</f>
        <v>51</v>
      </c>
      <c r="L24" s="103">
        <f>_xlfn.XLOOKUP($C24,'SQUO grid'!$B$4:$B$18,'SQUO grid'!D$4:D$18,"error",0,1)</f>
        <v>68</v>
      </c>
      <c r="M24" s="103">
        <f>_xlfn.XLOOKUP($C24,'SQUO grid'!$B$4:$B$18,'SQUO grid'!E$4:E$18,"error",0,1)</f>
        <v>57</v>
      </c>
      <c r="N24" s="103">
        <f>_xlfn.XLOOKUP($C24,'SQUO grid'!$B$4:$B$18,'SQUO grid'!F$4:F$18,"error",0,1)</f>
        <v>75</v>
      </c>
      <c r="O24" s="103">
        <f>_xlfn.XLOOKUP($C24,'SQUO grid'!$B$4:$B$18,'SQUO grid'!G$4:G$18,"error",0,1)</f>
        <v>62</v>
      </c>
      <c r="P24" s="103">
        <f>_xlfn.XLOOKUP($C24,'SQUO grid'!$B$4:$B$18,'SQUO grid'!H$4:H$18,"error",0,1)</f>
        <v>82</v>
      </c>
      <c r="Q24" s="103">
        <f>_xlfn.XLOOKUP($C24,'SQUO grid'!$B$4:$B$18,'SQUO grid'!I$4:I$18,"error",0,1)</f>
        <v>67</v>
      </c>
      <c r="R24" s="103">
        <f>_xlfn.XLOOKUP($C24,'SQUO grid'!$B$4:$B$18,'SQUO grid'!J$4:J$18,"error",0,1)</f>
        <v>89</v>
      </c>
      <c r="S24" s="103">
        <f>_xlfn.XLOOKUP($C24,'SQUO grid'!$B$4:$B$18,'SQUO grid'!K$4:K$18,"error",0,1)</f>
        <v>72</v>
      </c>
      <c r="T24" s="103">
        <f>_xlfn.XLOOKUP($C24,'SQUO grid'!$B$4:$B$18,'SQUO grid'!L$4:L$18,"error",0,1)</f>
        <v>96</v>
      </c>
      <c r="U24" s="103">
        <f>_xlfn.XLOOKUP($C24,'SQUO grid'!$B$4:$B$18,'SQUO grid'!M$4:M$18,"error",0,1)</f>
        <v>77</v>
      </c>
      <c r="V24" s="103">
        <f>_xlfn.XLOOKUP($C24,'SQUO grid'!$B$4:$B$18,'SQUO grid'!N$4:N$18,"error",0,1)</f>
        <v>102</v>
      </c>
      <c r="W24" s="103">
        <f>_xlfn.XLOOKUP($C24,'SQUO grid'!$B$4:$B$18,'SQUO grid'!O$4:O$18,"error",0,1)</f>
        <v>98</v>
      </c>
      <c r="X24" s="103">
        <f>_xlfn.XLOOKUP($C24,'SQUO grid'!$B$4:$B$18,'SQUO grid'!P$4:P$18,"error",0,1)</f>
        <v>130</v>
      </c>
      <c r="Y24" s="103">
        <f>_xlfn.XLOOKUP($C24,'SQUO grid'!$B$4:$B$18,'SQUO grid'!Q$4:Q$18,"error",0,1)</f>
        <v>108</v>
      </c>
      <c r="Z24" s="103">
        <f>_xlfn.XLOOKUP($C24,'SQUO grid'!$B$4:$B$18,'SQUO grid'!R$4:R$18,"error",0,1)</f>
        <v>144</v>
      </c>
      <c r="AA24" s="103">
        <f>_xlfn.XLOOKUP($C24,'SQUO grid'!$B$4:$B$18,'SQUO grid'!S$4:S$18,"error",0,1)</f>
        <v>129</v>
      </c>
      <c r="AB24" s="103">
        <f>_xlfn.XLOOKUP($C24,'SQUO grid'!$B$4:$B$18,'SQUO grid'!T$4:T$18,"error",0,1)</f>
        <v>171</v>
      </c>
      <c r="AC24" s="103">
        <f>_xlfn.XLOOKUP($C24,'SQUO grid'!$B$4:$B$18,'SQUO grid'!U$4:U$18,"error",0,1)</f>
        <v>149</v>
      </c>
      <c r="AD24" s="103">
        <f>_xlfn.XLOOKUP($C24,'SQUO grid'!$B$4:$B$18,'SQUO grid'!V$4:V$18,"error",0,1)</f>
        <v>198</v>
      </c>
      <c r="AF24" s="103">
        <f>_xlfn.XLOOKUP($D24,'Compiled grid proposal'!$C$5:$C$22,'Compiled grid proposal'!D$5:D$22,"error",0,1)</f>
        <v>45.9</v>
      </c>
      <c r="AG24" s="103">
        <f>_xlfn.XLOOKUP($D24,'Compiled grid proposal'!$C$5:$C$22,'Compiled grid proposal'!E$5:E$22,"error",0,1)</f>
        <v>76.5</v>
      </c>
      <c r="AH24" s="103">
        <f>_xlfn.XLOOKUP($D24,'Compiled grid proposal'!$C$5:$C$22,'Compiled grid proposal'!F$5:F$22,"error",0,1)</f>
        <v>50.49</v>
      </c>
      <c r="AI24" s="103">
        <f>_xlfn.XLOOKUP($D24,'Compiled grid proposal'!$C$5:$C$22,'Compiled grid proposal'!G$5:G$22,"error",0,1)</f>
        <v>84.15</v>
      </c>
      <c r="AJ24" s="103">
        <f>_xlfn.XLOOKUP($D24,'Compiled grid proposal'!$C$5:$C$22,'Compiled grid proposal'!H$5:H$22,"error",0,1)</f>
        <v>55.539000000000009</v>
      </c>
      <c r="AK24" s="103">
        <f>_xlfn.XLOOKUP($D24,'Compiled grid proposal'!$C$5:$C$22,'Compiled grid proposal'!I$5:I$22,"error",0,1)</f>
        <v>92.565000000000012</v>
      </c>
      <c r="AL24" s="103">
        <f>_xlfn.XLOOKUP($D24,'Compiled grid proposal'!$C$5:$C$22,'Compiled grid proposal'!J$5:J$22,"error",0,1)</f>
        <v>61.092900000000007</v>
      </c>
      <c r="AM24" s="103">
        <f>_xlfn.XLOOKUP($D24,'Compiled grid proposal'!$C$5:$C$22,'Compiled grid proposal'!K$5:K$22,"error",0,1)</f>
        <v>101.82150000000001</v>
      </c>
      <c r="AN24" s="103">
        <f>_xlfn.XLOOKUP($D24,'Compiled grid proposal'!$C$5:$C$22,'Compiled grid proposal'!L$5:L$22,"error",0,1)</f>
        <v>67.202190000000016</v>
      </c>
      <c r="AO24" s="103">
        <f>_xlfn.XLOOKUP($D24,'Compiled grid proposal'!$C$5:$C$22,'Compiled grid proposal'!M$5:M$22,"error",0,1)</f>
        <v>112.00365000000002</v>
      </c>
      <c r="AP24" s="103">
        <f>_xlfn.XLOOKUP($D24,'Compiled grid proposal'!$C$5:$C$22,'Compiled grid proposal'!N$5:N$22,"error",0,1)</f>
        <v>73.922409000000016</v>
      </c>
      <c r="AQ24" s="103">
        <f>_xlfn.XLOOKUP($D24,'Compiled grid proposal'!$C$5:$C$22,'Compiled grid proposal'!O$5:O$22,"error",0,1)</f>
        <v>123.20401500000003</v>
      </c>
      <c r="AR24" s="103">
        <f>_xlfn.XLOOKUP($D24,'Compiled grid proposal'!$C$5:$C$22,'Compiled grid proposal'!P$5:P$22,"error",0,1)</f>
        <v>81.31464990000002</v>
      </c>
      <c r="AS24" s="103">
        <f>_xlfn.XLOOKUP($D24,'Compiled grid proposal'!$C$5:$C$22,'Compiled grid proposal'!Q$5:Q$22,"error",0,1)</f>
        <v>135.52441650000003</v>
      </c>
      <c r="AT24" s="103">
        <f>_xlfn.XLOOKUP($D24,'Compiled grid proposal'!$C$5:$C$22,'Compiled grid proposal'!R$5:R$22,"error",0,1)</f>
        <v>89.446114890000032</v>
      </c>
      <c r="AU24" s="103">
        <f>_xlfn.XLOOKUP($D24,'Compiled grid proposal'!$C$5:$C$22,'Compiled grid proposal'!S$5:S$22,"error",0,1)</f>
        <v>149.07685815000005</v>
      </c>
      <c r="AV24" s="103">
        <f>_xlfn.XLOOKUP($D24,'Compiled grid proposal'!$C$5:$C$22,'Compiled grid proposal'!T$5:T$22,"error",0,1)</f>
        <v>98.390726379000029</v>
      </c>
      <c r="AW24" s="103">
        <f>_xlfn.XLOOKUP($D24,'Compiled grid proposal'!$C$5:$C$22,'Compiled grid proposal'!U$5:U$22,"error",0,1)</f>
        <v>163.98454396500006</v>
      </c>
      <c r="AX24" s="103">
        <f>_xlfn.XLOOKUP($D24,'Compiled grid proposal'!$C$5:$C$22,'Compiled grid proposal'!V$5:V$22,"error",0,1)</f>
        <v>102</v>
      </c>
      <c r="AY24" s="103">
        <f>_xlfn.XLOOKUP($D24,'Compiled grid proposal'!$C$5:$C$22,'Compiled grid proposal'!W$5:W$22,"error",0,1)</f>
        <v>170</v>
      </c>
      <c r="BA24" s="115">
        <f t="shared" si="0"/>
        <v>-5.1000000000000014</v>
      </c>
      <c r="BB24" s="115">
        <f t="shared" si="1"/>
        <v>8.5</v>
      </c>
      <c r="BC24" s="115">
        <f t="shared" si="2"/>
        <v>-6.509999999999998</v>
      </c>
      <c r="BD24" s="115">
        <f t="shared" si="3"/>
        <v>9.1500000000000057</v>
      </c>
      <c r="BE24" s="115">
        <f t="shared" si="4"/>
        <v>-6.4609999999999914</v>
      </c>
      <c r="BF24" s="115">
        <f t="shared" si="5"/>
        <v>10.565000000000012</v>
      </c>
      <c r="BG24" s="115">
        <f t="shared" si="6"/>
        <v>-5.9070999999999927</v>
      </c>
      <c r="BH24" s="115">
        <f t="shared" si="7"/>
        <v>12.821500000000015</v>
      </c>
      <c r="BI24" s="115">
        <f t="shared" si="8"/>
        <v>-4.7978099999999841</v>
      </c>
      <c r="BJ24" s="115">
        <f t="shared" si="9"/>
        <v>16.003650000000022</v>
      </c>
      <c r="BK24" s="115">
        <f t="shared" si="10"/>
        <v>-3.077590999999984</v>
      </c>
      <c r="BL24" s="115">
        <f t="shared" si="11"/>
        <v>21.204015000000027</v>
      </c>
      <c r="BM24" s="115">
        <f t="shared" si="12"/>
        <v>-16.68535009999998</v>
      </c>
      <c r="BN24" s="115">
        <f t="shared" si="13"/>
        <v>5.5244165000000294</v>
      </c>
      <c r="BO24" s="115">
        <f t="shared" si="14"/>
        <v>-18.553885109999968</v>
      </c>
      <c r="BP24" s="115">
        <f t="shared" si="15"/>
        <v>5.0768581500000494</v>
      </c>
      <c r="BQ24" s="115">
        <f t="shared" si="16"/>
        <v>-30.609273620999971</v>
      </c>
      <c r="BR24" s="115">
        <f t="shared" si="17"/>
        <v>-7.0154560349999429</v>
      </c>
      <c r="BS24" s="115">
        <f t="shared" si="18"/>
        <v>-47</v>
      </c>
      <c r="BT24" s="115">
        <f t="shared" si="19"/>
        <v>-28</v>
      </c>
      <c r="BV24" s="116">
        <f t="shared" si="20"/>
        <v>-0.10000000000000003</v>
      </c>
      <c r="BW24" s="116">
        <f t="shared" si="21"/>
        <v>0.125</v>
      </c>
      <c r="BX24" s="116">
        <f t="shared" si="22"/>
        <v>-0.11421052631578944</v>
      </c>
      <c r="BY24" s="116">
        <f t="shared" si="23"/>
        <v>0.12200000000000008</v>
      </c>
      <c r="BZ24" s="116">
        <f t="shared" si="24"/>
        <v>-0.1042096774193547</v>
      </c>
      <c r="CA24" s="116">
        <f t="shared" si="25"/>
        <v>0.12884146341463429</v>
      </c>
      <c r="CB24" s="116">
        <f t="shared" si="26"/>
        <v>-8.8165671641790941E-2</v>
      </c>
      <c r="CC24" s="116">
        <f t="shared" si="27"/>
        <v>0.14406179775280914</v>
      </c>
      <c r="CD24" s="116">
        <f t="shared" si="28"/>
        <v>-6.6636249999999786E-2</v>
      </c>
      <c r="CE24" s="116">
        <f t="shared" si="29"/>
        <v>0.16670468750000023</v>
      </c>
      <c r="CF24" s="116">
        <f t="shared" si="30"/>
        <v>-3.996871428571408E-2</v>
      </c>
      <c r="CG24" s="116">
        <f t="shared" si="31"/>
        <v>0.20788250000000028</v>
      </c>
      <c r="CH24" s="116">
        <f t="shared" si="32"/>
        <v>-0.1702586744897957</v>
      </c>
      <c r="CI24" s="116">
        <f t="shared" si="33"/>
        <v>4.2495511538461761E-2</v>
      </c>
      <c r="CJ24" s="116">
        <f t="shared" si="34"/>
        <v>-0.1717952324999997</v>
      </c>
      <c r="CK24" s="116">
        <f t="shared" si="35"/>
        <v>3.525595937500034E-2</v>
      </c>
      <c r="CL24" s="116">
        <f t="shared" si="36"/>
        <v>-0.2372811908604649</v>
      </c>
      <c r="CM24" s="116">
        <f t="shared" si="37"/>
        <v>-4.1026058684210193E-2</v>
      </c>
      <c r="CN24" s="116">
        <f t="shared" si="38"/>
        <v>-0.31543624161073824</v>
      </c>
      <c r="CO24" s="116">
        <f t="shared" si="39"/>
        <v>-0.14141414141414141</v>
      </c>
    </row>
    <row r="25" spans="1:93">
      <c r="A25" s="41" t="s">
        <v>44</v>
      </c>
      <c r="B25" s="44" t="s">
        <v>9</v>
      </c>
      <c r="C25" s="100">
        <v>10</v>
      </c>
      <c r="D25" s="44">
        <v>11</v>
      </c>
      <c r="E25" s="44">
        <v>13</v>
      </c>
      <c r="F25" s="44" t="s">
        <v>18</v>
      </c>
      <c r="G25" s="44" t="s">
        <v>18</v>
      </c>
      <c r="H25" s="44"/>
      <c r="I25" s="44" t="s">
        <v>18</v>
      </c>
      <c r="K25" s="103">
        <f>_xlfn.XLOOKUP($C25,'SQUO grid'!$B$4:$B$18,'SQUO grid'!C$4:C$18,"error",0,1)</f>
        <v>51</v>
      </c>
      <c r="L25" s="103">
        <f>_xlfn.XLOOKUP($C25,'SQUO grid'!$B$4:$B$18,'SQUO grid'!D$4:D$18,"error",0,1)</f>
        <v>68</v>
      </c>
      <c r="M25" s="103">
        <f>_xlfn.XLOOKUP($C25,'SQUO grid'!$B$4:$B$18,'SQUO grid'!E$4:E$18,"error",0,1)</f>
        <v>57</v>
      </c>
      <c r="N25" s="103">
        <f>_xlfn.XLOOKUP($C25,'SQUO grid'!$B$4:$B$18,'SQUO grid'!F$4:F$18,"error",0,1)</f>
        <v>75</v>
      </c>
      <c r="O25" s="103">
        <f>_xlfn.XLOOKUP($C25,'SQUO grid'!$B$4:$B$18,'SQUO grid'!G$4:G$18,"error",0,1)</f>
        <v>62</v>
      </c>
      <c r="P25" s="103">
        <f>_xlfn.XLOOKUP($C25,'SQUO grid'!$B$4:$B$18,'SQUO grid'!H$4:H$18,"error",0,1)</f>
        <v>82</v>
      </c>
      <c r="Q25" s="103">
        <f>_xlfn.XLOOKUP($C25,'SQUO grid'!$B$4:$B$18,'SQUO grid'!I$4:I$18,"error",0,1)</f>
        <v>67</v>
      </c>
      <c r="R25" s="103">
        <f>_xlfn.XLOOKUP($C25,'SQUO grid'!$B$4:$B$18,'SQUO grid'!J$4:J$18,"error",0,1)</f>
        <v>89</v>
      </c>
      <c r="S25" s="103">
        <f>_xlfn.XLOOKUP($C25,'SQUO grid'!$B$4:$B$18,'SQUO grid'!K$4:K$18,"error",0,1)</f>
        <v>72</v>
      </c>
      <c r="T25" s="103">
        <f>_xlfn.XLOOKUP($C25,'SQUO grid'!$B$4:$B$18,'SQUO grid'!L$4:L$18,"error",0,1)</f>
        <v>96</v>
      </c>
      <c r="U25" s="103">
        <f>_xlfn.XLOOKUP($C25,'SQUO grid'!$B$4:$B$18,'SQUO grid'!M$4:M$18,"error",0,1)</f>
        <v>77</v>
      </c>
      <c r="V25" s="103">
        <f>_xlfn.XLOOKUP($C25,'SQUO grid'!$B$4:$B$18,'SQUO grid'!N$4:N$18,"error",0,1)</f>
        <v>102</v>
      </c>
      <c r="W25" s="103">
        <f>_xlfn.XLOOKUP($C25,'SQUO grid'!$B$4:$B$18,'SQUO grid'!O$4:O$18,"error",0,1)</f>
        <v>98</v>
      </c>
      <c r="X25" s="103">
        <f>_xlfn.XLOOKUP($C25,'SQUO grid'!$B$4:$B$18,'SQUO grid'!P$4:P$18,"error",0,1)</f>
        <v>130</v>
      </c>
      <c r="Y25" s="103">
        <f>_xlfn.XLOOKUP($C25,'SQUO grid'!$B$4:$B$18,'SQUO grid'!Q$4:Q$18,"error",0,1)</f>
        <v>108</v>
      </c>
      <c r="Z25" s="103">
        <f>_xlfn.XLOOKUP($C25,'SQUO grid'!$B$4:$B$18,'SQUO grid'!R$4:R$18,"error",0,1)</f>
        <v>144</v>
      </c>
      <c r="AA25" s="103">
        <f>_xlfn.XLOOKUP($C25,'SQUO grid'!$B$4:$B$18,'SQUO grid'!S$4:S$18,"error",0,1)</f>
        <v>129</v>
      </c>
      <c r="AB25" s="103">
        <f>_xlfn.XLOOKUP($C25,'SQUO grid'!$B$4:$B$18,'SQUO grid'!T$4:T$18,"error",0,1)</f>
        <v>171</v>
      </c>
      <c r="AC25" s="103">
        <f>_xlfn.XLOOKUP($C25,'SQUO grid'!$B$4:$B$18,'SQUO grid'!U$4:U$18,"error",0,1)</f>
        <v>149</v>
      </c>
      <c r="AD25" s="103">
        <f>_xlfn.XLOOKUP($C25,'SQUO grid'!$B$4:$B$18,'SQUO grid'!V$4:V$18,"error",0,1)</f>
        <v>198</v>
      </c>
      <c r="AF25" s="103">
        <f>_xlfn.XLOOKUP($D25,'Compiled grid proposal'!$C$5:$C$22,'Compiled grid proposal'!D$5:D$22,"error",0,1)</f>
        <v>45.9</v>
      </c>
      <c r="AG25" s="103">
        <f>_xlfn.XLOOKUP($D25,'Compiled grid proposal'!$C$5:$C$22,'Compiled grid proposal'!E$5:E$22,"error",0,1)</f>
        <v>76.5</v>
      </c>
      <c r="AH25" s="103">
        <f>_xlfn.XLOOKUP($D25,'Compiled grid proposal'!$C$5:$C$22,'Compiled grid proposal'!F$5:F$22,"error",0,1)</f>
        <v>50.49</v>
      </c>
      <c r="AI25" s="103">
        <f>_xlfn.XLOOKUP($D25,'Compiled grid proposal'!$C$5:$C$22,'Compiled grid proposal'!G$5:G$22,"error",0,1)</f>
        <v>84.15</v>
      </c>
      <c r="AJ25" s="103">
        <f>_xlfn.XLOOKUP($D25,'Compiled grid proposal'!$C$5:$C$22,'Compiled grid proposal'!H$5:H$22,"error",0,1)</f>
        <v>55.539000000000009</v>
      </c>
      <c r="AK25" s="103">
        <f>_xlfn.XLOOKUP($D25,'Compiled grid proposal'!$C$5:$C$22,'Compiled grid proposal'!I$5:I$22,"error",0,1)</f>
        <v>92.565000000000012</v>
      </c>
      <c r="AL25" s="103">
        <f>_xlfn.XLOOKUP($D25,'Compiled grid proposal'!$C$5:$C$22,'Compiled grid proposal'!J$5:J$22,"error",0,1)</f>
        <v>61.092900000000007</v>
      </c>
      <c r="AM25" s="103">
        <f>_xlfn.XLOOKUP($D25,'Compiled grid proposal'!$C$5:$C$22,'Compiled grid proposal'!K$5:K$22,"error",0,1)</f>
        <v>101.82150000000001</v>
      </c>
      <c r="AN25" s="103">
        <f>_xlfn.XLOOKUP($D25,'Compiled grid proposal'!$C$5:$C$22,'Compiled grid proposal'!L$5:L$22,"error",0,1)</f>
        <v>67.202190000000016</v>
      </c>
      <c r="AO25" s="103">
        <f>_xlfn.XLOOKUP($D25,'Compiled grid proposal'!$C$5:$C$22,'Compiled grid proposal'!M$5:M$22,"error",0,1)</f>
        <v>112.00365000000002</v>
      </c>
      <c r="AP25" s="103">
        <f>_xlfn.XLOOKUP($D25,'Compiled grid proposal'!$C$5:$C$22,'Compiled grid proposal'!N$5:N$22,"error",0,1)</f>
        <v>73.922409000000016</v>
      </c>
      <c r="AQ25" s="103">
        <f>_xlfn.XLOOKUP($D25,'Compiled grid proposal'!$C$5:$C$22,'Compiled grid proposal'!O$5:O$22,"error",0,1)</f>
        <v>123.20401500000003</v>
      </c>
      <c r="AR25" s="103">
        <f>_xlfn.XLOOKUP($D25,'Compiled grid proposal'!$C$5:$C$22,'Compiled grid proposal'!P$5:P$22,"error",0,1)</f>
        <v>81.31464990000002</v>
      </c>
      <c r="AS25" s="103">
        <f>_xlfn.XLOOKUP($D25,'Compiled grid proposal'!$C$5:$C$22,'Compiled grid proposal'!Q$5:Q$22,"error",0,1)</f>
        <v>135.52441650000003</v>
      </c>
      <c r="AT25" s="103">
        <f>_xlfn.XLOOKUP($D25,'Compiled grid proposal'!$C$5:$C$22,'Compiled grid proposal'!R$5:R$22,"error",0,1)</f>
        <v>89.446114890000032</v>
      </c>
      <c r="AU25" s="103">
        <f>_xlfn.XLOOKUP($D25,'Compiled grid proposal'!$C$5:$C$22,'Compiled grid proposal'!S$5:S$22,"error",0,1)</f>
        <v>149.07685815000005</v>
      </c>
      <c r="AV25" s="103">
        <f>_xlfn.XLOOKUP($D25,'Compiled grid proposal'!$C$5:$C$22,'Compiled grid proposal'!T$5:T$22,"error",0,1)</f>
        <v>98.390726379000029</v>
      </c>
      <c r="AW25" s="103">
        <f>_xlfn.XLOOKUP($D25,'Compiled grid proposal'!$C$5:$C$22,'Compiled grid proposal'!U$5:U$22,"error",0,1)</f>
        <v>163.98454396500006</v>
      </c>
      <c r="AX25" s="103">
        <f>_xlfn.XLOOKUP($D25,'Compiled grid proposal'!$C$5:$C$22,'Compiled grid proposal'!V$5:V$22,"error",0,1)</f>
        <v>102</v>
      </c>
      <c r="AY25" s="103">
        <f>_xlfn.XLOOKUP($D25,'Compiled grid proposal'!$C$5:$C$22,'Compiled grid proposal'!W$5:W$22,"error",0,1)</f>
        <v>170</v>
      </c>
      <c r="BA25" s="115">
        <f t="shared" si="0"/>
        <v>-5.1000000000000014</v>
      </c>
      <c r="BB25" s="115">
        <f t="shared" si="1"/>
        <v>8.5</v>
      </c>
      <c r="BC25" s="115">
        <f t="shared" si="2"/>
        <v>-6.509999999999998</v>
      </c>
      <c r="BD25" s="115">
        <f t="shared" si="3"/>
        <v>9.1500000000000057</v>
      </c>
      <c r="BE25" s="115">
        <f t="shared" si="4"/>
        <v>-6.4609999999999914</v>
      </c>
      <c r="BF25" s="115">
        <f t="shared" si="5"/>
        <v>10.565000000000012</v>
      </c>
      <c r="BG25" s="115">
        <f t="shared" si="6"/>
        <v>-5.9070999999999927</v>
      </c>
      <c r="BH25" s="115">
        <f t="shared" si="7"/>
        <v>12.821500000000015</v>
      </c>
      <c r="BI25" s="115">
        <f t="shared" si="8"/>
        <v>-4.7978099999999841</v>
      </c>
      <c r="BJ25" s="115">
        <f t="shared" si="9"/>
        <v>16.003650000000022</v>
      </c>
      <c r="BK25" s="115">
        <f t="shared" si="10"/>
        <v>-3.077590999999984</v>
      </c>
      <c r="BL25" s="115">
        <f t="shared" si="11"/>
        <v>21.204015000000027</v>
      </c>
      <c r="BM25" s="115">
        <f t="shared" si="12"/>
        <v>-16.68535009999998</v>
      </c>
      <c r="BN25" s="115">
        <f t="shared" si="13"/>
        <v>5.5244165000000294</v>
      </c>
      <c r="BO25" s="115">
        <f t="shared" si="14"/>
        <v>-18.553885109999968</v>
      </c>
      <c r="BP25" s="115">
        <f t="shared" si="15"/>
        <v>5.0768581500000494</v>
      </c>
      <c r="BQ25" s="115">
        <f t="shared" si="16"/>
        <v>-30.609273620999971</v>
      </c>
      <c r="BR25" s="115">
        <f t="shared" si="17"/>
        <v>-7.0154560349999429</v>
      </c>
      <c r="BS25" s="115">
        <f t="shared" si="18"/>
        <v>-47</v>
      </c>
      <c r="BT25" s="115">
        <f t="shared" si="19"/>
        <v>-28</v>
      </c>
      <c r="BV25" s="116">
        <f t="shared" si="20"/>
        <v>-0.10000000000000003</v>
      </c>
      <c r="BW25" s="116">
        <f t="shared" si="21"/>
        <v>0.125</v>
      </c>
      <c r="BX25" s="116">
        <f t="shared" si="22"/>
        <v>-0.11421052631578944</v>
      </c>
      <c r="BY25" s="116">
        <f t="shared" si="23"/>
        <v>0.12200000000000008</v>
      </c>
      <c r="BZ25" s="116">
        <f t="shared" si="24"/>
        <v>-0.1042096774193547</v>
      </c>
      <c r="CA25" s="116">
        <f t="shared" si="25"/>
        <v>0.12884146341463429</v>
      </c>
      <c r="CB25" s="116">
        <f t="shared" si="26"/>
        <v>-8.8165671641790941E-2</v>
      </c>
      <c r="CC25" s="116">
        <f t="shared" si="27"/>
        <v>0.14406179775280914</v>
      </c>
      <c r="CD25" s="116">
        <f t="shared" si="28"/>
        <v>-6.6636249999999786E-2</v>
      </c>
      <c r="CE25" s="116">
        <f t="shared" si="29"/>
        <v>0.16670468750000023</v>
      </c>
      <c r="CF25" s="116">
        <f t="shared" si="30"/>
        <v>-3.996871428571408E-2</v>
      </c>
      <c r="CG25" s="116">
        <f t="shared" si="31"/>
        <v>0.20788250000000028</v>
      </c>
      <c r="CH25" s="116">
        <f t="shared" si="32"/>
        <v>-0.1702586744897957</v>
      </c>
      <c r="CI25" s="116">
        <f t="shared" si="33"/>
        <v>4.2495511538461761E-2</v>
      </c>
      <c r="CJ25" s="116">
        <f t="shared" si="34"/>
        <v>-0.1717952324999997</v>
      </c>
      <c r="CK25" s="116">
        <f t="shared" si="35"/>
        <v>3.525595937500034E-2</v>
      </c>
      <c r="CL25" s="116">
        <f t="shared" si="36"/>
        <v>-0.2372811908604649</v>
      </c>
      <c r="CM25" s="116">
        <f t="shared" si="37"/>
        <v>-4.1026058684210193E-2</v>
      </c>
      <c r="CN25" s="116">
        <f t="shared" si="38"/>
        <v>-0.31543624161073824</v>
      </c>
      <c r="CO25" s="116">
        <f t="shared" si="39"/>
        <v>-0.14141414141414141</v>
      </c>
    </row>
    <row r="26" spans="1:93">
      <c r="A26" s="41" t="s">
        <v>45</v>
      </c>
      <c r="B26" s="44" t="s">
        <v>9</v>
      </c>
      <c r="C26" s="100">
        <v>10</v>
      </c>
      <c r="D26" s="44">
        <v>11</v>
      </c>
      <c r="E26" s="44">
        <v>11</v>
      </c>
      <c r="F26" s="44"/>
      <c r="G26" s="44" t="s">
        <v>18</v>
      </c>
      <c r="H26" s="44"/>
      <c r="I26" s="44"/>
      <c r="K26" s="103">
        <f>_xlfn.XLOOKUP($C26,'SQUO grid'!$B$4:$B$18,'SQUO grid'!C$4:C$18,"error",0,1)</f>
        <v>51</v>
      </c>
      <c r="L26" s="103">
        <f>_xlfn.XLOOKUP($C26,'SQUO grid'!$B$4:$B$18,'SQUO grid'!D$4:D$18,"error",0,1)</f>
        <v>68</v>
      </c>
      <c r="M26" s="103">
        <f>_xlfn.XLOOKUP($C26,'SQUO grid'!$B$4:$B$18,'SQUO grid'!E$4:E$18,"error",0,1)</f>
        <v>57</v>
      </c>
      <c r="N26" s="103">
        <f>_xlfn.XLOOKUP($C26,'SQUO grid'!$B$4:$B$18,'SQUO grid'!F$4:F$18,"error",0,1)</f>
        <v>75</v>
      </c>
      <c r="O26" s="103">
        <f>_xlfn.XLOOKUP($C26,'SQUO grid'!$B$4:$B$18,'SQUO grid'!G$4:G$18,"error",0,1)</f>
        <v>62</v>
      </c>
      <c r="P26" s="103">
        <f>_xlfn.XLOOKUP($C26,'SQUO grid'!$B$4:$B$18,'SQUO grid'!H$4:H$18,"error",0,1)</f>
        <v>82</v>
      </c>
      <c r="Q26" s="103">
        <f>_xlfn.XLOOKUP($C26,'SQUO grid'!$B$4:$B$18,'SQUO grid'!I$4:I$18,"error",0,1)</f>
        <v>67</v>
      </c>
      <c r="R26" s="103">
        <f>_xlfn.XLOOKUP($C26,'SQUO grid'!$B$4:$B$18,'SQUO grid'!J$4:J$18,"error",0,1)</f>
        <v>89</v>
      </c>
      <c r="S26" s="103">
        <f>_xlfn.XLOOKUP($C26,'SQUO grid'!$B$4:$B$18,'SQUO grid'!K$4:K$18,"error",0,1)</f>
        <v>72</v>
      </c>
      <c r="T26" s="103">
        <f>_xlfn.XLOOKUP($C26,'SQUO grid'!$B$4:$B$18,'SQUO grid'!L$4:L$18,"error",0,1)</f>
        <v>96</v>
      </c>
      <c r="U26" s="103">
        <f>_xlfn.XLOOKUP($C26,'SQUO grid'!$B$4:$B$18,'SQUO grid'!M$4:M$18,"error",0,1)</f>
        <v>77</v>
      </c>
      <c r="V26" s="103">
        <f>_xlfn.XLOOKUP($C26,'SQUO grid'!$B$4:$B$18,'SQUO grid'!N$4:N$18,"error",0,1)</f>
        <v>102</v>
      </c>
      <c r="W26" s="103">
        <f>_xlfn.XLOOKUP($C26,'SQUO grid'!$B$4:$B$18,'SQUO grid'!O$4:O$18,"error",0,1)</f>
        <v>98</v>
      </c>
      <c r="X26" s="103">
        <f>_xlfn.XLOOKUP($C26,'SQUO grid'!$B$4:$B$18,'SQUO grid'!P$4:P$18,"error",0,1)</f>
        <v>130</v>
      </c>
      <c r="Y26" s="103">
        <f>_xlfn.XLOOKUP($C26,'SQUO grid'!$B$4:$B$18,'SQUO grid'!Q$4:Q$18,"error",0,1)</f>
        <v>108</v>
      </c>
      <c r="Z26" s="103">
        <f>_xlfn.XLOOKUP($C26,'SQUO grid'!$B$4:$B$18,'SQUO grid'!R$4:R$18,"error",0,1)</f>
        <v>144</v>
      </c>
      <c r="AA26" s="103">
        <f>_xlfn.XLOOKUP($C26,'SQUO grid'!$B$4:$B$18,'SQUO grid'!S$4:S$18,"error",0,1)</f>
        <v>129</v>
      </c>
      <c r="AB26" s="103">
        <f>_xlfn.XLOOKUP($C26,'SQUO grid'!$B$4:$B$18,'SQUO grid'!T$4:T$18,"error",0,1)</f>
        <v>171</v>
      </c>
      <c r="AC26" s="103">
        <f>_xlfn.XLOOKUP($C26,'SQUO grid'!$B$4:$B$18,'SQUO grid'!U$4:U$18,"error",0,1)</f>
        <v>149</v>
      </c>
      <c r="AD26" s="103">
        <f>_xlfn.XLOOKUP($C26,'SQUO grid'!$B$4:$B$18,'SQUO grid'!V$4:V$18,"error",0,1)</f>
        <v>198</v>
      </c>
      <c r="AF26" s="103">
        <f>_xlfn.XLOOKUP($D26,'Compiled grid proposal'!$C$5:$C$22,'Compiled grid proposal'!D$5:D$22,"error",0,1)</f>
        <v>45.9</v>
      </c>
      <c r="AG26" s="103">
        <f>_xlfn.XLOOKUP($D26,'Compiled grid proposal'!$C$5:$C$22,'Compiled grid proposal'!E$5:E$22,"error",0,1)</f>
        <v>76.5</v>
      </c>
      <c r="AH26" s="103">
        <f>_xlfn.XLOOKUP($D26,'Compiled grid proposal'!$C$5:$C$22,'Compiled grid proposal'!F$5:F$22,"error",0,1)</f>
        <v>50.49</v>
      </c>
      <c r="AI26" s="103">
        <f>_xlfn.XLOOKUP($D26,'Compiled grid proposal'!$C$5:$C$22,'Compiled grid proposal'!G$5:G$22,"error",0,1)</f>
        <v>84.15</v>
      </c>
      <c r="AJ26" s="103">
        <f>_xlfn.XLOOKUP($D26,'Compiled grid proposal'!$C$5:$C$22,'Compiled grid proposal'!H$5:H$22,"error",0,1)</f>
        <v>55.539000000000009</v>
      </c>
      <c r="AK26" s="103">
        <f>_xlfn.XLOOKUP($D26,'Compiled grid proposal'!$C$5:$C$22,'Compiled grid proposal'!I$5:I$22,"error",0,1)</f>
        <v>92.565000000000012</v>
      </c>
      <c r="AL26" s="103">
        <f>_xlfn.XLOOKUP($D26,'Compiled grid proposal'!$C$5:$C$22,'Compiled grid proposal'!J$5:J$22,"error",0,1)</f>
        <v>61.092900000000007</v>
      </c>
      <c r="AM26" s="103">
        <f>_xlfn.XLOOKUP($D26,'Compiled grid proposal'!$C$5:$C$22,'Compiled grid proposal'!K$5:K$22,"error",0,1)</f>
        <v>101.82150000000001</v>
      </c>
      <c r="AN26" s="103">
        <f>_xlfn.XLOOKUP($D26,'Compiled grid proposal'!$C$5:$C$22,'Compiled grid proposal'!L$5:L$22,"error",0,1)</f>
        <v>67.202190000000016</v>
      </c>
      <c r="AO26" s="103">
        <f>_xlfn.XLOOKUP($D26,'Compiled grid proposal'!$C$5:$C$22,'Compiled grid proposal'!M$5:M$22,"error",0,1)</f>
        <v>112.00365000000002</v>
      </c>
      <c r="AP26" s="103">
        <f>_xlfn.XLOOKUP($D26,'Compiled grid proposal'!$C$5:$C$22,'Compiled grid proposal'!N$5:N$22,"error",0,1)</f>
        <v>73.922409000000016</v>
      </c>
      <c r="AQ26" s="103">
        <f>_xlfn.XLOOKUP($D26,'Compiled grid proposal'!$C$5:$C$22,'Compiled grid proposal'!O$5:O$22,"error",0,1)</f>
        <v>123.20401500000003</v>
      </c>
      <c r="AR26" s="103">
        <f>_xlfn.XLOOKUP($D26,'Compiled grid proposal'!$C$5:$C$22,'Compiled grid proposal'!P$5:P$22,"error",0,1)</f>
        <v>81.31464990000002</v>
      </c>
      <c r="AS26" s="103">
        <f>_xlfn.XLOOKUP($D26,'Compiled grid proposal'!$C$5:$C$22,'Compiled grid proposal'!Q$5:Q$22,"error",0,1)</f>
        <v>135.52441650000003</v>
      </c>
      <c r="AT26" s="103">
        <f>_xlfn.XLOOKUP($D26,'Compiled grid proposal'!$C$5:$C$22,'Compiled grid proposal'!R$5:R$22,"error",0,1)</f>
        <v>89.446114890000032</v>
      </c>
      <c r="AU26" s="103">
        <f>_xlfn.XLOOKUP($D26,'Compiled grid proposal'!$C$5:$C$22,'Compiled grid proposal'!S$5:S$22,"error",0,1)</f>
        <v>149.07685815000005</v>
      </c>
      <c r="AV26" s="103">
        <f>_xlfn.XLOOKUP($D26,'Compiled grid proposal'!$C$5:$C$22,'Compiled grid proposal'!T$5:T$22,"error",0,1)</f>
        <v>98.390726379000029</v>
      </c>
      <c r="AW26" s="103">
        <f>_xlfn.XLOOKUP($D26,'Compiled grid proposal'!$C$5:$C$22,'Compiled grid proposal'!U$5:U$22,"error",0,1)</f>
        <v>163.98454396500006</v>
      </c>
      <c r="AX26" s="103">
        <f>_xlfn.XLOOKUP($D26,'Compiled grid proposal'!$C$5:$C$22,'Compiled grid proposal'!V$5:V$22,"error",0,1)</f>
        <v>102</v>
      </c>
      <c r="AY26" s="103">
        <f>_xlfn.XLOOKUP($D26,'Compiled grid proposal'!$C$5:$C$22,'Compiled grid proposal'!W$5:W$22,"error",0,1)</f>
        <v>170</v>
      </c>
      <c r="BA26" s="115">
        <f t="shared" si="0"/>
        <v>-5.1000000000000014</v>
      </c>
      <c r="BB26" s="115">
        <f t="shared" si="1"/>
        <v>8.5</v>
      </c>
      <c r="BC26" s="115">
        <f t="shared" si="2"/>
        <v>-6.509999999999998</v>
      </c>
      <c r="BD26" s="115">
        <f t="shared" si="3"/>
        <v>9.1500000000000057</v>
      </c>
      <c r="BE26" s="115">
        <f t="shared" si="4"/>
        <v>-6.4609999999999914</v>
      </c>
      <c r="BF26" s="115">
        <f t="shared" si="5"/>
        <v>10.565000000000012</v>
      </c>
      <c r="BG26" s="115">
        <f t="shared" si="6"/>
        <v>-5.9070999999999927</v>
      </c>
      <c r="BH26" s="115">
        <f t="shared" si="7"/>
        <v>12.821500000000015</v>
      </c>
      <c r="BI26" s="115">
        <f t="shared" si="8"/>
        <v>-4.7978099999999841</v>
      </c>
      <c r="BJ26" s="115">
        <f t="shared" si="9"/>
        <v>16.003650000000022</v>
      </c>
      <c r="BK26" s="115">
        <f t="shared" si="10"/>
        <v>-3.077590999999984</v>
      </c>
      <c r="BL26" s="115">
        <f t="shared" si="11"/>
        <v>21.204015000000027</v>
      </c>
      <c r="BM26" s="115">
        <f t="shared" si="12"/>
        <v>-16.68535009999998</v>
      </c>
      <c r="BN26" s="115">
        <f t="shared" si="13"/>
        <v>5.5244165000000294</v>
      </c>
      <c r="BO26" s="115">
        <f t="shared" si="14"/>
        <v>-18.553885109999968</v>
      </c>
      <c r="BP26" s="115">
        <f t="shared" si="15"/>
        <v>5.0768581500000494</v>
      </c>
      <c r="BQ26" s="115">
        <f t="shared" si="16"/>
        <v>-30.609273620999971</v>
      </c>
      <c r="BR26" s="115">
        <f t="shared" si="17"/>
        <v>-7.0154560349999429</v>
      </c>
      <c r="BS26" s="115">
        <f t="shared" si="18"/>
        <v>-47</v>
      </c>
      <c r="BT26" s="115">
        <f t="shared" si="19"/>
        <v>-28</v>
      </c>
      <c r="BV26" s="116">
        <f t="shared" si="20"/>
        <v>-0.10000000000000003</v>
      </c>
      <c r="BW26" s="116">
        <f t="shared" si="21"/>
        <v>0.125</v>
      </c>
      <c r="BX26" s="116">
        <f t="shared" si="22"/>
        <v>-0.11421052631578944</v>
      </c>
      <c r="BY26" s="116">
        <f t="shared" si="23"/>
        <v>0.12200000000000008</v>
      </c>
      <c r="BZ26" s="116">
        <f t="shared" si="24"/>
        <v>-0.1042096774193547</v>
      </c>
      <c r="CA26" s="116">
        <f t="shared" si="25"/>
        <v>0.12884146341463429</v>
      </c>
      <c r="CB26" s="116">
        <f t="shared" si="26"/>
        <v>-8.8165671641790941E-2</v>
      </c>
      <c r="CC26" s="116">
        <f t="shared" si="27"/>
        <v>0.14406179775280914</v>
      </c>
      <c r="CD26" s="116">
        <f t="shared" si="28"/>
        <v>-6.6636249999999786E-2</v>
      </c>
      <c r="CE26" s="116">
        <f t="shared" si="29"/>
        <v>0.16670468750000023</v>
      </c>
      <c r="CF26" s="116">
        <f t="shared" si="30"/>
        <v>-3.996871428571408E-2</v>
      </c>
      <c r="CG26" s="116">
        <f t="shared" si="31"/>
        <v>0.20788250000000028</v>
      </c>
      <c r="CH26" s="116">
        <f t="shared" si="32"/>
        <v>-0.1702586744897957</v>
      </c>
      <c r="CI26" s="116">
        <f t="shared" si="33"/>
        <v>4.2495511538461761E-2</v>
      </c>
      <c r="CJ26" s="116">
        <f t="shared" si="34"/>
        <v>-0.1717952324999997</v>
      </c>
      <c r="CK26" s="116">
        <f t="shared" si="35"/>
        <v>3.525595937500034E-2</v>
      </c>
      <c r="CL26" s="116">
        <f t="shared" si="36"/>
        <v>-0.2372811908604649</v>
      </c>
      <c r="CM26" s="116">
        <f t="shared" si="37"/>
        <v>-4.1026058684210193E-2</v>
      </c>
      <c r="CN26" s="116">
        <f t="shared" si="38"/>
        <v>-0.31543624161073824</v>
      </c>
      <c r="CO26" s="116">
        <f t="shared" si="39"/>
        <v>-0.14141414141414141</v>
      </c>
    </row>
    <row r="27" spans="1:93">
      <c r="A27" s="41" t="s">
        <v>46</v>
      </c>
      <c r="B27" s="44" t="s">
        <v>9</v>
      </c>
      <c r="C27" s="100">
        <v>10</v>
      </c>
      <c r="D27" s="44">
        <v>11</v>
      </c>
      <c r="E27" s="44">
        <v>11</v>
      </c>
      <c r="F27" s="44"/>
      <c r="G27" s="44" t="s">
        <v>18</v>
      </c>
      <c r="H27" s="44"/>
      <c r="I27" s="44"/>
      <c r="K27" s="103">
        <f>_xlfn.XLOOKUP($C27,'SQUO grid'!$B$4:$B$18,'SQUO grid'!C$4:C$18,"error",0,1)</f>
        <v>51</v>
      </c>
      <c r="L27" s="103">
        <f>_xlfn.XLOOKUP($C27,'SQUO grid'!$B$4:$B$18,'SQUO grid'!D$4:D$18,"error",0,1)</f>
        <v>68</v>
      </c>
      <c r="M27" s="103">
        <f>_xlfn.XLOOKUP($C27,'SQUO grid'!$B$4:$B$18,'SQUO grid'!E$4:E$18,"error",0,1)</f>
        <v>57</v>
      </c>
      <c r="N27" s="103">
        <f>_xlfn.XLOOKUP($C27,'SQUO grid'!$B$4:$B$18,'SQUO grid'!F$4:F$18,"error",0,1)</f>
        <v>75</v>
      </c>
      <c r="O27" s="103">
        <f>_xlfn.XLOOKUP($C27,'SQUO grid'!$B$4:$B$18,'SQUO grid'!G$4:G$18,"error",0,1)</f>
        <v>62</v>
      </c>
      <c r="P27" s="103">
        <f>_xlfn.XLOOKUP($C27,'SQUO grid'!$B$4:$B$18,'SQUO grid'!H$4:H$18,"error",0,1)</f>
        <v>82</v>
      </c>
      <c r="Q27" s="103">
        <f>_xlfn.XLOOKUP($C27,'SQUO grid'!$B$4:$B$18,'SQUO grid'!I$4:I$18,"error",0,1)</f>
        <v>67</v>
      </c>
      <c r="R27" s="103">
        <f>_xlfn.XLOOKUP($C27,'SQUO grid'!$B$4:$B$18,'SQUO grid'!J$4:J$18,"error",0,1)</f>
        <v>89</v>
      </c>
      <c r="S27" s="103">
        <f>_xlfn.XLOOKUP($C27,'SQUO grid'!$B$4:$B$18,'SQUO grid'!K$4:K$18,"error",0,1)</f>
        <v>72</v>
      </c>
      <c r="T27" s="103">
        <f>_xlfn.XLOOKUP($C27,'SQUO grid'!$B$4:$B$18,'SQUO grid'!L$4:L$18,"error",0,1)</f>
        <v>96</v>
      </c>
      <c r="U27" s="103">
        <f>_xlfn.XLOOKUP($C27,'SQUO grid'!$B$4:$B$18,'SQUO grid'!M$4:M$18,"error",0,1)</f>
        <v>77</v>
      </c>
      <c r="V27" s="103">
        <f>_xlfn.XLOOKUP($C27,'SQUO grid'!$B$4:$B$18,'SQUO grid'!N$4:N$18,"error",0,1)</f>
        <v>102</v>
      </c>
      <c r="W27" s="103">
        <f>_xlfn.XLOOKUP($C27,'SQUO grid'!$B$4:$B$18,'SQUO grid'!O$4:O$18,"error",0,1)</f>
        <v>98</v>
      </c>
      <c r="X27" s="103">
        <f>_xlfn.XLOOKUP($C27,'SQUO grid'!$B$4:$B$18,'SQUO grid'!P$4:P$18,"error",0,1)</f>
        <v>130</v>
      </c>
      <c r="Y27" s="103">
        <f>_xlfn.XLOOKUP($C27,'SQUO grid'!$B$4:$B$18,'SQUO grid'!Q$4:Q$18,"error",0,1)</f>
        <v>108</v>
      </c>
      <c r="Z27" s="103">
        <f>_xlfn.XLOOKUP($C27,'SQUO grid'!$B$4:$B$18,'SQUO grid'!R$4:R$18,"error",0,1)</f>
        <v>144</v>
      </c>
      <c r="AA27" s="103">
        <f>_xlfn.XLOOKUP($C27,'SQUO grid'!$B$4:$B$18,'SQUO grid'!S$4:S$18,"error",0,1)</f>
        <v>129</v>
      </c>
      <c r="AB27" s="103">
        <f>_xlfn.XLOOKUP($C27,'SQUO grid'!$B$4:$B$18,'SQUO grid'!T$4:T$18,"error",0,1)</f>
        <v>171</v>
      </c>
      <c r="AC27" s="103">
        <f>_xlfn.XLOOKUP($C27,'SQUO grid'!$B$4:$B$18,'SQUO grid'!U$4:U$18,"error",0,1)</f>
        <v>149</v>
      </c>
      <c r="AD27" s="103">
        <f>_xlfn.XLOOKUP($C27,'SQUO grid'!$B$4:$B$18,'SQUO grid'!V$4:V$18,"error",0,1)</f>
        <v>198</v>
      </c>
      <c r="AF27" s="103">
        <f>_xlfn.XLOOKUP($D27,'Compiled grid proposal'!$C$5:$C$22,'Compiled grid proposal'!D$5:D$22,"error",0,1)</f>
        <v>45.9</v>
      </c>
      <c r="AG27" s="103">
        <f>_xlfn.XLOOKUP($D27,'Compiled grid proposal'!$C$5:$C$22,'Compiled grid proposal'!E$5:E$22,"error",0,1)</f>
        <v>76.5</v>
      </c>
      <c r="AH27" s="103">
        <f>_xlfn.XLOOKUP($D27,'Compiled grid proposal'!$C$5:$C$22,'Compiled grid proposal'!F$5:F$22,"error",0,1)</f>
        <v>50.49</v>
      </c>
      <c r="AI27" s="103">
        <f>_xlfn.XLOOKUP($D27,'Compiled grid proposal'!$C$5:$C$22,'Compiled grid proposal'!G$5:G$22,"error",0,1)</f>
        <v>84.15</v>
      </c>
      <c r="AJ27" s="103">
        <f>_xlfn.XLOOKUP($D27,'Compiled grid proposal'!$C$5:$C$22,'Compiled grid proposal'!H$5:H$22,"error",0,1)</f>
        <v>55.539000000000009</v>
      </c>
      <c r="AK27" s="103">
        <f>_xlfn.XLOOKUP($D27,'Compiled grid proposal'!$C$5:$C$22,'Compiled grid proposal'!I$5:I$22,"error",0,1)</f>
        <v>92.565000000000012</v>
      </c>
      <c r="AL27" s="103">
        <f>_xlfn.XLOOKUP($D27,'Compiled grid proposal'!$C$5:$C$22,'Compiled grid proposal'!J$5:J$22,"error",0,1)</f>
        <v>61.092900000000007</v>
      </c>
      <c r="AM27" s="103">
        <f>_xlfn.XLOOKUP($D27,'Compiled grid proposal'!$C$5:$C$22,'Compiled grid proposal'!K$5:K$22,"error",0,1)</f>
        <v>101.82150000000001</v>
      </c>
      <c r="AN27" s="103">
        <f>_xlfn.XLOOKUP($D27,'Compiled grid proposal'!$C$5:$C$22,'Compiled grid proposal'!L$5:L$22,"error",0,1)</f>
        <v>67.202190000000016</v>
      </c>
      <c r="AO27" s="103">
        <f>_xlfn.XLOOKUP($D27,'Compiled grid proposal'!$C$5:$C$22,'Compiled grid proposal'!M$5:M$22,"error",0,1)</f>
        <v>112.00365000000002</v>
      </c>
      <c r="AP27" s="103">
        <f>_xlfn.XLOOKUP($D27,'Compiled grid proposal'!$C$5:$C$22,'Compiled grid proposal'!N$5:N$22,"error",0,1)</f>
        <v>73.922409000000016</v>
      </c>
      <c r="AQ27" s="103">
        <f>_xlfn.XLOOKUP($D27,'Compiled grid proposal'!$C$5:$C$22,'Compiled grid proposal'!O$5:O$22,"error",0,1)</f>
        <v>123.20401500000003</v>
      </c>
      <c r="AR27" s="103">
        <f>_xlfn.XLOOKUP($D27,'Compiled grid proposal'!$C$5:$C$22,'Compiled grid proposal'!P$5:P$22,"error",0,1)</f>
        <v>81.31464990000002</v>
      </c>
      <c r="AS27" s="103">
        <f>_xlfn.XLOOKUP($D27,'Compiled grid proposal'!$C$5:$C$22,'Compiled grid proposal'!Q$5:Q$22,"error",0,1)</f>
        <v>135.52441650000003</v>
      </c>
      <c r="AT27" s="103">
        <f>_xlfn.XLOOKUP($D27,'Compiled grid proposal'!$C$5:$C$22,'Compiled grid proposal'!R$5:R$22,"error",0,1)</f>
        <v>89.446114890000032</v>
      </c>
      <c r="AU27" s="103">
        <f>_xlfn.XLOOKUP($D27,'Compiled grid proposal'!$C$5:$C$22,'Compiled grid proposal'!S$5:S$22,"error",0,1)</f>
        <v>149.07685815000005</v>
      </c>
      <c r="AV27" s="103">
        <f>_xlfn.XLOOKUP($D27,'Compiled grid proposal'!$C$5:$C$22,'Compiled grid proposal'!T$5:T$22,"error",0,1)</f>
        <v>98.390726379000029</v>
      </c>
      <c r="AW27" s="103">
        <f>_xlfn.XLOOKUP($D27,'Compiled grid proposal'!$C$5:$C$22,'Compiled grid proposal'!U$5:U$22,"error",0,1)</f>
        <v>163.98454396500006</v>
      </c>
      <c r="AX27" s="103">
        <f>_xlfn.XLOOKUP($D27,'Compiled grid proposal'!$C$5:$C$22,'Compiled grid proposal'!V$5:V$22,"error",0,1)</f>
        <v>102</v>
      </c>
      <c r="AY27" s="103">
        <f>_xlfn.XLOOKUP($D27,'Compiled grid proposal'!$C$5:$C$22,'Compiled grid proposal'!W$5:W$22,"error",0,1)</f>
        <v>170</v>
      </c>
      <c r="BA27" s="115">
        <f t="shared" si="0"/>
        <v>-5.1000000000000014</v>
      </c>
      <c r="BB27" s="115">
        <f t="shared" si="1"/>
        <v>8.5</v>
      </c>
      <c r="BC27" s="115">
        <f t="shared" si="2"/>
        <v>-6.509999999999998</v>
      </c>
      <c r="BD27" s="115">
        <f t="shared" si="3"/>
        <v>9.1500000000000057</v>
      </c>
      <c r="BE27" s="115">
        <f t="shared" si="4"/>
        <v>-6.4609999999999914</v>
      </c>
      <c r="BF27" s="115">
        <f t="shared" si="5"/>
        <v>10.565000000000012</v>
      </c>
      <c r="BG27" s="115">
        <f t="shared" si="6"/>
        <v>-5.9070999999999927</v>
      </c>
      <c r="BH27" s="115">
        <f t="shared" si="7"/>
        <v>12.821500000000015</v>
      </c>
      <c r="BI27" s="115">
        <f t="shared" si="8"/>
        <v>-4.7978099999999841</v>
      </c>
      <c r="BJ27" s="115">
        <f t="shared" si="9"/>
        <v>16.003650000000022</v>
      </c>
      <c r="BK27" s="115">
        <f t="shared" si="10"/>
        <v>-3.077590999999984</v>
      </c>
      <c r="BL27" s="115">
        <f t="shared" si="11"/>
        <v>21.204015000000027</v>
      </c>
      <c r="BM27" s="115">
        <f t="shared" si="12"/>
        <v>-16.68535009999998</v>
      </c>
      <c r="BN27" s="115">
        <f t="shared" si="13"/>
        <v>5.5244165000000294</v>
      </c>
      <c r="BO27" s="115">
        <f t="shared" si="14"/>
        <v>-18.553885109999968</v>
      </c>
      <c r="BP27" s="115">
        <f t="shared" si="15"/>
        <v>5.0768581500000494</v>
      </c>
      <c r="BQ27" s="115">
        <f t="shared" si="16"/>
        <v>-30.609273620999971</v>
      </c>
      <c r="BR27" s="115">
        <f t="shared" si="17"/>
        <v>-7.0154560349999429</v>
      </c>
      <c r="BS27" s="115">
        <f t="shared" si="18"/>
        <v>-47</v>
      </c>
      <c r="BT27" s="115">
        <f t="shared" si="19"/>
        <v>-28</v>
      </c>
      <c r="BV27" s="116">
        <f t="shared" si="20"/>
        <v>-0.10000000000000003</v>
      </c>
      <c r="BW27" s="116">
        <f t="shared" si="21"/>
        <v>0.125</v>
      </c>
      <c r="BX27" s="116">
        <f t="shared" si="22"/>
        <v>-0.11421052631578944</v>
      </c>
      <c r="BY27" s="116">
        <f t="shared" si="23"/>
        <v>0.12200000000000008</v>
      </c>
      <c r="BZ27" s="116">
        <f t="shared" si="24"/>
        <v>-0.1042096774193547</v>
      </c>
      <c r="CA27" s="116">
        <f t="shared" si="25"/>
        <v>0.12884146341463429</v>
      </c>
      <c r="CB27" s="116">
        <f t="shared" si="26"/>
        <v>-8.8165671641790941E-2</v>
      </c>
      <c r="CC27" s="116">
        <f t="shared" si="27"/>
        <v>0.14406179775280914</v>
      </c>
      <c r="CD27" s="116">
        <f t="shared" si="28"/>
        <v>-6.6636249999999786E-2</v>
      </c>
      <c r="CE27" s="116">
        <f t="shared" si="29"/>
        <v>0.16670468750000023</v>
      </c>
      <c r="CF27" s="116">
        <f t="shared" si="30"/>
        <v>-3.996871428571408E-2</v>
      </c>
      <c r="CG27" s="116">
        <f t="shared" si="31"/>
        <v>0.20788250000000028</v>
      </c>
      <c r="CH27" s="116">
        <f t="shared" si="32"/>
        <v>-0.1702586744897957</v>
      </c>
      <c r="CI27" s="116">
        <f t="shared" si="33"/>
        <v>4.2495511538461761E-2</v>
      </c>
      <c r="CJ27" s="116">
        <f t="shared" si="34"/>
        <v>-0.1717952324999997</v>
      </c>
      <c r="CK27" s="116">
        <f t="shared" si="35"/>
        <v>3.525595937500034E-2</v>
      </c>
      <c r="CL27" s="116">
        <f t="shared" si="36"/>
        <v>-0.2372811908604649</v>
      </c>
      <c r="CM27" s="116">
        <f t="shared" si="37"/>
        <v>-4.1026058684210193E-2</v>
      </c>
      <c r="CN27" s="116">
        <f t="shared" si="38"/>
        <v>-0.31543624161073824</v>
      </c>
      <c r="CO27" s="116">
        <f t="shared" si="39"/>
        <v>-0.14141414141414141</v>
      </c>
    </row>
    <row r="28" spans="1:93">
      <c r="A28" s="41" t="s">
        <v>47</v>
      </c>
      <c r="B28" s="44" t="s">
        <v>10</v>
      </c>
      <c r="C28" s="100">
        <v>10</v>
      </c>
      <c r="D28" s="44">
        <v>9</v>
      </c>
      <c r="E28" s="44">
        <v>9</v>
      </c>
      <c r="F28" s="44"/>
      <c r="G28" s="44"/>
      <c r="H28" s="44"/>
      <c r="I28" s="44" t="s">
        <v>18</v>
      </c>
      <c r="K28" s="103">
        <f>_xlfn.XLOOKUP($C28,'SQUO grid'!$B$4:$B$18,'SQUO grid'!C$4:C$18,"error",0,1)</f>
        <v>51</v>
      </c>
      <c r="L28" s="103">
        <f>_xlfn.XLOOKUP($C28,'SQUO grid'!$B$4:$B$18,'SQUO grid'!D$4:D$18,"error",0,1)</f>
        <v>68</v>
      </c>
      <c r="M28" s="103">
        <f>_xlfn.XLOOKUP($C28,'SQUO grid'!$B$4:$B$18,'SQUO grid'!E$4:E$18,"error",0,1)</f>
        <v>57</v>
      </c>
      <c r="N28" s="103">
        <f>_xlfn.XLOOKUP($C28,'SQUO grid'!$B$4:$B$18,'SQUO grid'!F$4:F$18,"error",0,1)</f>
        <v>75</v>
      </c>
      <c r="O28" s="103">
        <f>_xlfn.XLOOKUP($C28,'SQUO grid'!$B$4:$B$18,'SQUO grid'!G$4:G$18,"error",0,1)</f>
        <v>62</v>
      </c>
      <c r="P28" s="103">
        <f>_xlfn.XLOOKUP($C28,'SQUO grid'!$B$4:$B$18,'SQUO grid'!H$4:H$18,"error",0,1)</f>
        <v>82</v>
      </c>
      <c r="Q28" s="103">
        <f>_xlfn.XLOOKUP($C28,'SQUO grid'!$B$4:$B$18,'SQUO grid'!I$4:I$18,"error",0,1)</f>
        <v>67</v>
      </c>
      <c r="R28" s="103">
        <f>_xlfn.XLOOKUP($C28,'SQUO grid'!$B$4:$B$18,'SQUO grid'!J$4:J$18,"error",0,1)</f>
        <v>89</v>
      </c>
      <c r="S28" s="103">
        <f>_xlfn.XLOOKUP($C28,'SQUO grid'!$B$4:$B$18,'SQUO grid'!K$4:K$18,"error",0,1)</f>
        <v>72</v>
      </c>
      <c r="T28" s="103">
        <f>_xlfn.XLOOKUP($C28,'SQUO grid'!$B$4:$B$18,'SQUO grid'!L$4:L$18,"error",0,1)</f>
        <v>96</v>
      </c>
      <c r="U28" s="103">
        <f>_xlfn.XLOOKUP($C28,'SQUO grid'!$B$4:$B$18,'SQUO grid'!M$4:M$18,"error",0,1)</f>
        <v>77</v>
      </c>
      <c r="V28" s="103">
        <f>_xlfn.XLOOKUP($C28,'SQUO grid'!$B$4:$B$18,'SQUO grid'!N$4:N$18,"error",0,1)</f>
        <v>102</v>
      </c>
      <c r="W28" s="103">
        <f>_xlfn.XLOOKUP($C28,'SQUO grid'!$B$4:$B$18,'SQUO grid'!O$4:O$18,"error",0,1)</f>
        <v>98</v>
      </c>
      <c r="X28" s="103">
        <f>_xlfn.XLOOKUP($C28,'SQUO grid'!$B$4:$B$18,'SQUO grid'!P$4:P$18,"error",0,1)</f>
        <v>130</v>
      </c>
      <c r="Y28" s="103">
        <f>_xlfn.XLOOKUP($C28,'SQUO grid'!$B$4:$B$18,'SQUO grid'!Q$4:Q$18,"error",0,1)</f>
        <v>108</v>
      </c>
      <c r="Z28" s="103">
        <f>_xlfn.XLOOKUP($C28,'SQUO grid'!$B$4:$B$18,'SQUO grid'!R$4:R$18,"error",0,1)</f>
        <v>144</v>
      </c>
      <c r="AA28" s="103">
        <f>_xlfn.XLOOKUP($C28,'SQUO grid'!$B$4:$B$18,'SQUO grid'!S$4:S$18,"error",0,1)</f>
        <v>129</v>
      </c>
      <c r="AB28" s="103">
        <f>_xlfn.XLOOKUP($C28,'SQUO grid'!$B$4:$B$18,'SQUO grid'!T$4:T$18,"error",0,1)</f>
        <v>171</v>
      </c>
      <c r="AC28" s="103">
        <f>_xlfn.XLOOKUP($C28,'SQUO grid'!$B$4:$B$18,'SQUO grid'!U$4:U$18,"error",0,1)</f>
        <v>149</v>
      </c>
      <c r="AD28" s="103">
        <f>_xlfn.XLOOKUP($C28,'SQUO grid'!$B$4:$B$18,'SQUO grid'!V$4:V$18,"error",0,1)</f>
        <v>198</v>
      </c>
      <c r="AF28" s="103">
        <f>_xlfn.XLOOKUP($D28,'Compiled grid proposal'!$C$5:$C$22,'Compiled grid proposal'!D$5:D$22,"error",0,1)</f>
        <v>19.8</v>
      </c>
      <c r="AG28" s="103">
        <f>_xlfn.XLOOKUP($D28,'Compiled grid proposal'!$C$5:$C$22,'Compiled grid proposal'!E$5:E$22,"error",0,1)</f>
        <v>33</v>
      </c>
      <c r="AH28" s="103">
        <f>_xlfn.XLOOKUP($D28,'Compiled grid proposal'!$C$5:$C$22,'Compiled grid proposal'!F$5:F$22,"error",0,1)</f>
        <v>22.769999999999996</v>
      </c>
      <c r="AI28" s="103">
        <f>_xlfn.XLOOKUP($D28,'Compiled grid proposal'!$C$5:$C$22,'Compiled grid proposal'!G$5:G$22,"error",0,1)</f>
        <v>37.949999999999996</v>
      </c>
      <c r="AJ28" s="103">
        <f>_xlfn.XLOOKUP($D28,'Compiled grid proposal'!$C$5:$C$22,'Compiled grid proposal'!H$5:H$22,"error",0,1)</f>
        <v>26.185499999999994</v>
      </c>
      <c r="AK28" s="103">
        <f>_xlfn.XLOOKUP($D28,'Compiled grid proposal'!$C$5:$C$22,'Compiled grid proposal'!I$5:I$22,"error",0,1)</f>
        <v>43.642499999999991</v>
      </c>
      <c r="AL28" s="103">
        <f>_xlfn.XLOOKUP($D28,'Compiled grid proposal'!$C$5:$C$22,'Compiled grid proposal'!J$5:J$22,"error",0,1)</f>
        <v>30.113324999999993</v>
      </c>
      <c r="AM28" s="103">
        <f>_xlfn.XLOOKUP($D28,'Compiled grid proposal'!$C$5:$C$22,'Compiled grid proposal'!K$5:K$22,"error",0,1)</f>
        <v>50.188874999999989</v>
      </c>
      <c r="AN28" s="103">
        <f>_xlfn.XLOOKUP($D28,'Compiled grid proposal'!$C$5:$C$22,'Compiled grid proposal'!L$5:L$22,"error",0,1)</f>
        <v>34.630323749999988</v>
      </c>
      <c r="AO28" s="103">
        <f>_xlfn.XLOOKUP($D28,'Compiled grid proposal'!$C$5:$C$22,'Compiled grid proposal'!M$5:M$22,"error",0,1)</f>
        <v>57.717206249999983</v>
      </c>
      <c r="AP28" s="103">
        <f>_xlfn.XLOOKUP($D28,'Compiled grid proposal'!$C$5:$C$22,'Compiled grid proposal'!N$5:N$22,"error",0,1)</f>
        <v>39.824872312499984</v>
      </c>
      <c r="AQ28" s="103">
        <f>_xlfn.XLOOKUP($D28,'Compiled grid proposal'!$C$5:$C$22,'Compiled grid proposal'!O$5:O$22,"error",0,1)</f>
        <v>66.374787187499976</v>
      </c>
      <c r="AR28" s="103">
        <f>_xlfn.XLOOKUP($D28,'Compiled grid proposal'!$C$5:$C$22,'Compiled grid proposal'!P$5:P$22,"error",0,1)</f>
        <v>45.798603159374977</v>
      </c>
      <c r="AS28" s="103">
        <f>_xlfn.XLOOKUP($D28,'Compiled grid proposal'!$C$5:$C$22,'Compiled grid proposal'!Q$5:Q$22,"error",0,1)</f>
        <v>76.331005265624967</v>
      </c>
      <c r="AT28" s="103">
        <f>_xlfn.XLOOKUP($D28,'Compiled grid proposal'!$C$5:$C$22,'Compiled grid proposal'!R$5:R$22,"error",0,1)</f>
        <v>52.668393633281227</v>
      </c>
      <c r="AU28" s="103">
        <f>_xlfn.XLOOKUP($D28,'Compiled grid proposal'!$C$5:$C$22,'Compiled grid proposal'!S$5:S$22,"error",0,1)</f>
        <v>87.780656055468711</v>
      </c>
      <c r="AV28" s="103">
        <f>_xlfn.XLOOKUP($D28,'Compiled grid proposal'!$C$5:$C$22,'Compiled grid proposal'!T$5:T$22,"error",0,1)</f>
        <v>60.568652678273402</v>
      </c>
      <c r="AW28" s="103">
        <f>_xlfn.XLOOKUP($D28,'Compiled grid proposal'!$C$5:$C$22,'Compiled grid proposal'!U$5:U$22,"error",0,1)</f>
        <v>100.94775446378901</v>
      </c>
      <c r="AX28" s="103">
        <f>_xlfn.XLOOKUP($D28,'Compiled grid proposal'!$C$5:$C$22,'Compiled grid proposal'!V$5:V$22,"error",0,1)</f>
        <v>72</v>
      </c>
      <c r="AY28" s="103">
        <f>_xlfn.XLOOKUP($D28,'Compiled grid proposal'!$C$5:$C$22,'Compiled grid proposal'!W$5:W$22,"error",0,1)</f>
        <v>120</v>
      </c>
      <c r="BA28" s="115">
        <f t="shared" si="0"/>
        <v>-31.2</v>
      </c>
      <c r="BB28" s="115">
        <f t="shared" si="1"/>
        <v>-35</v>
      </c>
      <c r="BC28" s="115">
        <f t="shared" si="2"/>
        <v>-34.230000000000004</v>
      </c>
      <c r="BD28" s="115">
        <f t="shared" si="3"/>
        <v>-37.050000000000004</v>
      </c>
      <c r="BE28" s="115">
        <f t="shared" si="4"/>
        <v>-35.81450000000001</v>
      </c>
      <c r="BF28" s="115">
        <f t="shared" si="5"/>
        <v>-38.357500000000009</v>
      </c>
      <c r="BG28" s="115">
        <f t="shared" si="6"/>
        <v>-36.886675000000011</v>
      </c>
      <c r="BH28" s="115">
        <f t="shared" si="7"/>
        <v>-38.811125000000011</v>
      </c>
      <c r="BI28" s="115">
        <f t="shared" si="8"/>
        <v>-37.369676250000012</v>
      </c>
      <c r="BJ28" s="115">
        <f t="shared" si="9"/>
        <v>-38.282793750000017</v>
      </c>
      <c r="BK28" s="115">
        <f t="shared" si="10"/>
        <v>-37.175127687500016</v>
      </c>
      <c r="BL28" s="115">
        <f t="shared" si="11"/>
        <v>-35.625212812500024</v>
      </c>
      <c r="BM28" s="115">
        <f t="shared" si="12"/>
        <v>-52.201396840625023</v>
      </c>
      <c r="BN28" s="115">
        <f t="shared" si="13"/>
        <v>-53.668994734375033</v>
      </c>
      <c r="BO28" s="115">
        <f t="shared" si="14"/>
        <v>-55.331606366718773</v>
      </c>
      <c r="BP28" s="115">
        <f t="shared" si="15"/>
        <v>-56.219343944531289</v>
      </c>
      <c r="BQ28" s="115">
        <f t="shared" si="16"/>
        <v>-68.431347321726605</v>
      </c>
      <c r="BR28" s="115">
        <f t="shared" si="17"/>
        <v>-70.052245536210989</v>
      </c>
      <c r="BS28" s="115">
        <f t="shared" si="18"/>
        <v>-77</v>
      </c>
      <c r="BT28" s="115">
        <f t="shared" si="19"/>
        <v>-78</v>
      </c>
      <c r="BV28" s="116">
        <f t="shared" si="20"/>
        <v>-0.61176470588235288</v>
      </c>
      <c r="BW28" s="116">
        <f t="shared" si="21"/>
        <v>-0.51470588235294112</v>
      </c>
      <c r="BX28" s="116">
        <f t="shared" si="22"/>
        <v>-0.6005263157894738</v>
      </c>
      <c r="BY28" s="116">
        <f t="shared" si="23"/>
        <v>-0.49400000000000005</v>
      </c>
      <c r="BZ28" s="116">
        <f t="shared" si="24"/>
        <v>-0.57765322580645173</v>
      </c>
      <c r="CA28" s="116">
        <f t="shared" si="25"/>
        <v>-0.46777439024390255</v>
      </c>
      <c r="CB28" s="116">
        <f t="shared" si="26"/>
        <v>-0.5505473880597016</v>
      </c>
      <c r="CC28" s="116">
        <f t="shared" si="27"/>
        <v>-0.43608005617977541</v>
      </c>
      <c r="CD28" s="116">
        <f t="shared" si="28"/>
        <v>-0.51902328125000019</v>
      </c>
      <c r="CE28" s="116">
        <f t="shared" si="29"/>
        <v>-0.39877910156250018</v>
      </c>
      <c r="CF28" s="116">
        <f t="shared" si="30"/>
        <v>-0.48279386607142877</v>
      </c>
      <c r="CG28" s="116">
        <f t="shared" si="31"/>
        <v>-0.34926679227941199</v>
      </c>
      <c r="CH28" s="116">
        <f t="shared" si="32"/>
        <v>-0.5326673147002553</v>
      </c>
      <c r="CI28" s="116">
        <f t="shared" si="33"/>
        <v>-0.41283842103365409</v>
      </c>
      <c r="CJ28" s="116">
        <f t="shared" si="34"/>
        <v>-0.51232968858072936</v>
      </c>
      <c r="CK28" s="116">
        <f t="shared" si="35"/>
        <v>-0.39041211072591175</v>
      </c>
      <c r="CL28" s="116">
        <f t="shared" si="36"/>
        <v>-0.53047556063353962</v>
      </c>
      <c r="CM28" s="116">
        <f t="shared" si="37"/>
        <v>-0.4096622545977251</v>
      </c>
      <c r="CN28" s="116">
        <f t="shared" si="38"/>
        <v>-0.51677852348993292</v>
      </c>
      <c r="CO28" s="116">
        <f t="shared" si="39"/>
        <v>-0.39393939393939392</v>
      </c>
    </row>
    <row r="29" spans="1:93">
      <c r="A29" s="41" t="s">
        <v>48</v>
      </c>
      <c r="B29" s="44" t="s">
        <v>10</v>
      </c>
      <c r="C29" s="100">
        <v>10</v>
      </c>
      <c r="D29" s="44">
        <v>9</v>
      </c>
      <c r="E29" s="44">
        <v>9</v>
      </c>
      <c r="F29" s="44"/>
      <c r="G29" s="44"/>
      <c r="H29" s="44"/>
      <c r="I29" s="44"/>
      <c r="K29" s="103">
        <f>_xlfn.XLOOKUP($C29,'SQUO grid'!$B$4:$B$18,'SQUO grid'!C$4:C$18,"error",0,1)</f>
        <v>51</v>
      </c>
      <c r="L29" s="103">
        <f>_xlfn.XLOOKUP($C29,'SQUO grid'!$B$4:$B$18,'SQUO grid'!D$4:D$18,"error",0,1)</f>
        <v>68</v>
      </c>
      <c r="M29" s="103">
        <f>_xlfn.XLOOKUP($C29,'SQUO grid'!$B$4:$B$18,'SQUO grid'!E$4:E$18,"error",0,1)</f>
        <v>57</v>
      </c>
      <c r="N29" s="103">
        <f>_xlfn.XLOOKUP($C29,'SQUO grid'!$B$4:$B$18,'SQUO grid'!F$4:F$18,"error",0,1)</f>
        <v>75</v>
      </c>
      <c r="O29" s="103">
        <f>_xlfn.XLOOKUP($C29,'SQUO grid'!$B$4:$B$18,'SQUO grid'!G$4:G$18,"error",0,1)</f>
        <v>62</v>
      </c>
      <c r="P29" s="103">
        <f>_xlfn.XLOOKUP($C29,'SQUO grid'!$B$4:$B$18,'SQUO grid'!H$4:H$18,"error",0,1)</f>
        <v>82</v>
      </c>
      <c r="Q29" s="103">
        <f>_xlfn.XLOOKUP($C29,'SQUO grid'!$B$4:$B$18,'SQUO grid'!I$4:I$18,"error",0,1)</f>
        <v>67</v>
      </c>
      <c r="R29" s="103">
        <f>_xlfn.XLOOKUP($C29,'SQUO grid'!$B$4:$B$18,'SQUO grid'!J$4:J$18,"error",0,1)</f>
        <v>89</v>
      </c>
      <c r="S29" s="103">
        <f>_xlfn.XLOOKUP($C29,'SQUO grid'!$B$4:$B$18,'SQUO grid'!K$4:K$18,"error",0,1)</f>
        <v>72</v>
      </c>
      <c r="T29" s="103">
        <f>_xlfn.XLOOKUP($C29,'SQUO grid'!$B$4:$B$18,'SQUO grid'!L$4:L$18,"error",0,1)</f>
        <v>96</v>
      </c>
      <c r="U29" s="103">
        <f>_xlfn.XLOOKUP($C29,'SQUO grid'!$B$4:$B$18,'SQUO grid'!M$4:M$18,"error",0,1)</f>
        <v>77</v>
      </c>
      <c r="V29" s="103">
        <f>_xlfn.XLOOKUP($C29,'SQUO grid'!$B$4:$B$18,'SQUO grid'!N$4:N$18,"error",0,1)</f>
        <v>102</v>
      </c>
      <c r="W29" s="103">
        <f>_xlfn.XLOOKUP($C29,'SQUO grid'!$B$4:$B$18,'SQUO grid'!O$4:O$18,"error",0,1)</f>
        <v>98</v>
      </c>
      <c r="X29" s="103">
        <f>_xlfn.XLOOKUP($C29,'SQUO grid'!$B$4:$B$18,'SQUO grid'!P$4:P$18,"error",0,1)</f>
        <v>130</v>
      </c>
      <c r="Y29" s="103">
        <f>_xlfn.XLOOKUP($C29,'SQUO grid'!$B$4:$B$18,'SQUO grid'!Q$4:Q$18,"error",0,1)</f>
        <v>108</v>
      </c>
      <c r="Z29" s="103">
        <f>_xlfn.XLOOKUP($C29,'SQUO grid'!$B$4:$B$18,'SQUO grid'!R$4:R$18,"error",0,1)</f>
        <v>144</v>
      </c>
      <c r="AA29" s="103">
        <f>_xlfn.XLOOKUP($C29,'SQUO grid'!$B$4:$B$18,'SQUO grid'!S$4:S$18,"error",0,1)</f>
        <v>129</v>
      </c>
      <c r="AB29" s="103">
        <f>_xlfn.XLOOKUP($C29,'SQUO grid'!$B$4:$B$18,'SQUO grid'!T$4:T$18,"error",0,1)</f>
        <v>171</v>
      </c>
      <c r="AC29" s="103">
        <f>_xlfn.XLOOKUP($C29,'SQUO grid'!$B$4:$B$18,'SQUO grid'!U$4:U$18,"error",0,1)</f>
        <v>149</v>
      </c>
      <c r="AD29" s="103">
        <f>_xlfn.XLOOKUP($C29,'SQUO grid'!$B$4:$B$18,'SQUO grid'!V$4:V$18,"error",0,1)</f>
        <v>198</v>
      </c>
      <c r="AF29" s="103">
        <f>_xlfn.XLOOKUP($D29,'Compiled grid proposal'!$C$5:$C$22,'Compiled grid proposal'!D$5:D$22,"error",0,1)</f>
        <v>19.8</v>
      </c>
      <c r="AG29" s="103">
        <f>_xlfn.XLOOKUP($D29,'Compiled grid proposal'!$C$5:$C$22,'Compiled grid proposal'!E$5:E$22,"error",0,1)</f>
        <v>33</v>
      </c>
      <c r="AH29" s="103">
        <f>_xlfn.XLOOKUP($D29,'Compiled grid proposal'!$C$5:$C$22,'Compiled grid proposal'!F$5:F$22,"error",0,1)</f>
        <v>22.769999999999996</v>
      </c>
      <c r="AI29" s="103">
        <f>_xlfn.XLOOKUP($D29,'Compiled grid proposal'!$C$5:$C$22,'Compiled grid proposal'!G$5:G$22,"error",0,1)</f>
        <v>37.949999999999996</v>
      </c>
      <c r="AJ29" s="103">
        <f>_xlfn.XLOOKUP($D29,'Compiled grid proposal'!$C$5:$C$22,'Compiled grid proposal'!H$5:H$22,"error",0,1)</f>
        <v>26.185499999999994</v>
      </c>
      <c r="AK29" s="103">
        <f>_xlfn.XLOOKUP($D29,'Compiled grid proposal'!$C$5:$C$22,'Compiled grid proposal'!I$5:I$22,"error",0,1)</f>
        <v>43.642499999999991</v>
      </c>
      <c r="AL29" s="103">
        <f>_xlfn.XLOOKUP($D29,'Compiled grid proposal'!$C$5:$C$22,'Compiled grid proposal'!J$5:J$22,"error",0,1)</f>
        <v>30.113324999999993</v>
      </c>
      <c r="AM29" s="103">
        <f>_xlfn.XLOOKUP($D29,'Compiled grid proposal'!$C$5:$C$22,'Compiled grid proposal'!K$5:K$22,"error",0,1)</f>
        <v>50.188874999999989</v>
      </c>
      <c r="AN29" s="103">
        <f>_xlfn.XLOOKUP($D29,'Compiled grid proposal'!$C$5:$C$22,'Compiled grid proposal'!L$5:L$22,"error",0,1)</f>
        <v>34.630323749999988</v>
      </c>
      <c r="AO29" s="103">
        <f>_xlfn.XLOOKUP($D29,'Compiled grid proposal'!$C$5:$C$22,'Compiled grid proposal'!M$5:M$22,"error",0,1)</f>
        <v>57.717206249999983</v>
      </c>
      <c r="AP29" s="103">
        <f>_xlfn.XLOOKUP($D29,'Compiled grid proposal'!$C$5:$C$22,'Compiled grid proposal'!N$5:N$22,"error",0,1)</f>
        <v>39.824872312499984</v>
      </c>
      <c r="AQ29" s="103">
        <f>_xlfn.XLOOKUP($D29,'Compiled grid proposal'!$C$5:$C$22,'Compiled grid proposal'!O$5:O$22,"error",0,1)</f>
        <v>66.374787187499976</v>
      </c>
      <c r="AR29" s="103">
        <f>_xlfn.XLOOKUP($D29,'Compiled grid proposal'!$C$5:$C$22,'Compiled grid proposal'!P$5:P$22,"error",0,1)</f>
        <v>45.798603159374977</v>
      </c>
      <c r="AS29" s="103">
        <f>_xlfn.XLOOKUP($D29,'Compiled grid proposal'!$C$5:$C$22,'Compiled grid proposal'!Q$5:Q$22,"error",0,1)</f>
        <v>76.331005265624967</v>
      </c>
      <c r="AT29" s="103">
        <f>_xlfn.XLOOKUP($D29,'Compiled grid proposal'!$C$5:$C$22,'Compiled grid proposal'!R$5:R$22,"error",0,1)</f>
        <v>52.668393633281227</v>
      </c>
      <c r="AU29" s="103">
        <f>_xlfn.XLOOKUP($D29,'Compiled grid proposal'!$C$5:$C$22,'Compiled grid proposal'!S$5:S$22,"error",0,1)</f>
        <v>87.780656055468711</v>
      </c>
      <c r="AV29" s="103">
        <f>_xlfn.XLOOKUP($D29,'Compiled grid proposal'!$C$5:$C$22,'Compiled grid proposal'!T$5:T$22,"error",0,1)</f>
        <v>60.568652678273402</v>
      </c>
      <c r="AW29" s="103">
        <f>_xlfn.XLOOKUP($D29,'Compiled grid proposal'!$C$5:$C$22,'Compiled grid proposal'!U$5:U$22,"error",0,1)</f>
        <v>100.94775446378901</v>
      </c>
      <c r="AX29" s="103">
        <f>_xlfn.XLOOKUP($D29,'Compiled grid proposal'!$C$5:$C$22,'Compiled grid proposal'!V$5:V$22,"error",0,1)</f>
        <v>72</v>
      </c>
      <c r="AY29" s="103">
        <f>_xlfn.XLOOKUP($D29,'Compiled grid proposal'!$C$5:$C$22,'Compiled grid proposal'!W$5:W$22,"error",0,1)</f>
        <v>120</v>
      </c>
      <c r="BA29" s="115">
        <f t="shared" si="0"/>
        <v>-31.2</v>
      </c>
      <c r="BB29" s="115">
        <f t="shared" si="1"/>
        <v>-35</v>
      </c>
      <c r="BC29" s="115">
        <f t="shared" si="2"/>
        <v>-34.230000000000004</v>
      </c>
      <c r="BD29" s="115">
        <f t="shared" si="3"/>
        <v>-37.050000000000004</v>
      </c>
      <c r="BE29" s="115">
        <f t="shared" si="4"/>
        <v>-35.81450000000001</v>
      </c>
      <c r="BF29" s="115">
        <f t="shared" si="5"/>
        <v>-38.357500000000009</v>
      </c>
      <c r="BG29" s="115">
        <f t="shared" si="6"/>
        <v>-36.886675000000011</v>
      </c>
      <c r="BH29" s="115">
        <f t="shared" si="7"/>
        <v>-38.811125000000011</v>
      </c>
      <c r="BI29" s="115">
        <f t="shared" si="8"/>
        <v>-37.369676250000012</v>
      </c>
      <c r="BJ29" s="115">
        <f t="shared" si="9"/>
        <v>-38.282793750000017</v>
      </c>
      <c r="BK29" s="115">
        <f t="shared" si="10"/>
        <v>-37.175127687500016</v>
      </c>
      <c r="BL29" s="115">
        <f t="shared" si="11"/>
        <v>-35.625212812500024</v>
      </c>
      <c r="BM29" s="115">
        <f t="shared" si="12"/>
        <v>-52.201396840625023</v>
      </c>
      <c r="BN29" s="115">
        <f t="shared" si="13"/>
        <v>-53.668994734375033</v>
      </c>
      <c r="BO29" s="115">
        <f t="shared" si="14"/>
        <v>-55.331606366718773</v>
      </c>
      <c r="BP29" s="115">
        <f t="shared" si="15"/>
        <v>-56.219343944531289</v>
      </c>
      <c r="BQ29" s="115">
        <f t="shared" si="16"/>
        <v>-68.431347321726605</v>
      </c>
      <c r="BR29" s="115">
        <f t="shared" si="17"/>
        <v>-70.052245536210989</v>
      </c>
      <c r="BS29" s="115">
        <f t="shared" si="18"/>
        <v>-77</v>
      </c>
      <c r="BT29" s="115">
        <f t="shared" si="19"/>
        <v>-78</v>
      </c>
      <c r="BV29" s="116">
        <f t="shared" si="20"/>
        <v>-0.61176470588235288</v>
      </c>
      <c r="BW29" s="116">
        <f t="shared" si="21"/>
        <v>-0.51470588235294112</v>
      </c>
      <c r="BX29" s="116">
        <f t="shared" si="22"/>
        <v>-0.6005263157894738</v>
      </c>
      <c r="BY29" s="116">
        <f t="shared" si="23"/>
        <v>-0.49400000000000005</v>
      </c>
      <c r="BZ29" s="116">
        <f t="shared" si="24"/>
        <v>-0.57765322580645173</v>
      </c>
      <c r="CA29" s="116">
        <f t="shared" si="25"/>
        <v>-0.46777439024390255</v>
      </c>
      <c r="CB29" s="116">
        <f t="shared" si="26"/>
        <v>-0.5505473880597016</v>
      </c>
      <c r="CC29" s="116">
        <f t="shared" si="27"/>
        <v>-0.43608005617977541</v>
      </c>
      <c r="CD29" s="116">
        <f t="shared" si="28"/>
        <v>-0.51902328125000019</v>
      </c>
      <c r="CE29" s="116">
        <f t="shared" si="29"/>
        <v>-0.39877910156250018</v>
      </c>
      <c r="CF29" s="116">
        <f t="shared" si="30"/>
        <v>-0.48279386607142877</v>
      </c>
      <c r="CG29" s="116">
        <f t="shared" si="31"/>
        <v>-0.34926679227941199</v>
      </c>
      <c r="CH29" s="116">
        <f t="shared" si="32"/>
        <v>-0.5326673147002553</v>
      </c>
      <c r="CI29" s="116">
        <f t="shared" si="33"/>
        <v>-0.41283842103365409</v>
      </c>
      <c r="CJ29" s="116">
        <f t="shared" si="34"/>
        <v>-0.51232968858072936</v>
      </c>
      <c r="CK29" s="116">
        <f t="shared" si="35"/>
        <v>-0.39041211072591175</v>
      </c>
      <c r="CL29" s="116">
        <f t="shared" si="36"/>
        <v>-0.53047556063353962</v>
      </c>
      <c r="CM29" s="116">
        <f t="shared" si="37"/>
        <v>-0.4096622545977251</v>
      </c>
      <c r="CN29" s="116">
        <f t="shared" si="38"/>
        <v>-0.51677852348993292</v>
      </c>
      <c r="CO29" s="116">
        <f t="shared" si="39"/>
        <v>-0.39393939393939392</v>
      </c>
    </row>
    <row r="30" spans="1:93">
      <c r="A30" s="41" t="s">
        <v>49</v>
      </c>
      <c r="B30" s="44" t="s">
        <v>9</v>
      </c>
      <c r="C30" s="100">
        <v>9</v>
      </c>
      <c r="D30" s="44">
        <v>9</v>
      </c>
      <c r="E30" s="44">
        <v>10</v>
      </c>
      <c r="F30" s="44"/>
      <c r="G30" s="44" t="s">
        <v>18</v>
      </c>
      <c r="H30" s="44"/>
      <c r="I30" s="44"/>
      <c r="K30" s="103">
        <f>_xlfn.XLOOKUP($C30,'SQUO grid'!$B$4:$B$18,'SQUO grid'!C$4:C$18,"error",0,1)</f>
        <v>31</v>
      </c>
      <c r="L30" s="103">
        <f>_xlfn.XLOOKUP($C30,'SQUO grid'!$B$4:$B$18,'SQUO grid'!D$4:D$18,"error",0,1)</f>
        <v>41</v>
      </c>
      <c r="M30" s="103">
        <f>_xlfn.XLOOKUP($C30,'SQUO grid'!$B$4:$B$18,'SQUO grid'!E$4:E$18,"error",0,1)</f>
        <v>36</v>
      </c>
      <c r="N30" s="103">
        <f>_xlfn.XLOOKUP($C30,'SQUO grid'!$B$4:$B$18,'SQUO grid'!F$4:F$18,"error",0,1)</f>
        <v>48</v>
      </c>
      <c r="O30" s="103">
        <f>_xlfn.XLOOKUP($C30,'SQUO grid'!$B$4:$B$18,'SQUO grid'!G$4:G$18,"error",0,1)</f>
        <v>41</v>
      </c>
      <c r="P30" s="103">
        <f>_xlfn.XLOOKUP($C30,'SQUO grid'!$B$4:$B$18,'SQUO grid'!H$4:H$18,"error",0,1)</f>
        <v>54</v>
      </c>
      <c r="Q30" s="103">
        <f>_xlfn.XLOOKUP($C30,'SQUO grid'!$B$4:$B$18,'SQUO grid'!I$4:I$18,"error",0,1)</f>
        <v>46</v>
      </c>
      <c r="R30" s="103">
        <f>_xlfn.XLOOKUP($C30,'SQUO grid'!$B$4:$B$18,'SQUO grid'!J$4:J$18,"error",0,1)</f>
        <v>61</v>
      </c>
      <c r="S30" s="103">
        <f>_xlfn.XLOOKUP($C30,'SQUO grid'!$B$4:$B$18,'SQUO grid'!K$4:K$18,"error",0,1)</f>
        <v>51</v>
      </c>
      <c r="T30" s="103">
        <f>_xlfn.XLOOKUP($C30,'SQUO grid'!$B$4:$B$18,'SQUO grid'!L$4:L$18,"error",0,1)</f>
        <v>68</v>
      </c>
      <c r="U30" s="103">
        <f>_xlfn.XLOOKUP($C30,'SQUO grid'!$B$4:$B$18,'SQUO grid'!M$4:M$18,"error",0,1)</f>
        <v>57</v>
      </c>
      <c r="V30" s="103">
        <f>_xlfn.XLOOKUP($C30,'SQUO grid'!$B$4:$B$18,'SQUO grid'!N$4:N$18,"error",0,1)</f>
        <v>75</v>
      </c>
      <c r="W30" s="103">
        <f>_xlfn.XLOOKUP($C30,'SQUO grid'!$B$4:$B$18,'SQUO grid'!O$4:O$18,"error",0,1)</f>
        <v>77</v>
      </c>
      <c r="X30" s="103">
        <f>_xlfn.XLOOKUP($C30,'SQUO grid'!$B$4:$B$18,'SQUO grid'!P$4:P$18,"error",0,1)</f>
        <v>102</v>
      </c>
      <c r="Y30" s="103">
        <f>_xlfn.XLOOKUP($C30,'SQUO grid'!$B$4:$B$18,'SQUO grid'!Q$4:Q$18,"error",0,1)</f>
        <v>87</v>
      </c>
      <c r="Z30" s="103">
        <f>_xlfn.XLOOKUP($C30,'SQUO grid'!$B$4:$B$18,'SQUO grid'!R$4:R$18,"error",0,1)</f>
        <v>116</v>
      </c>
      <c r="AA30" s="103">
        <f>_xlfn.XLOOKUP($C30,'SQUO grid'!$B$4:$B$18,'SQUO grid'!S$4:S$18,"error",0,1)</f>
        <v>108</v>
      </c>
      <c r="AB30" s="103">
        <f>_xlfn.XLOOKUP($C30,'SQUO grid'!$B$4:$B$18,'SQUO grid'!T$4:T$18,"error",0,1)</f>
        <v>144</v>
      </c>
      <c r="AC30" s="103">
        <f>_xlfn.XLOOKUP($C30,'SQUO grid'!$B$4:$B$18,'SQUO grid'!U$4:U$18,"error",0,1)</f>
        <v>129</v>
      </c>
      <c r="AD30" s="103">
        <f>_xlfn.XLOOKUP($C30,'SQUO grid'!$B$4:$B$18,'SQUO grid'!V$4:V$18,"error",0,1)</f>
        <v>171</v>
      </c>
      <c r="AF30" s="103">
        <f>_xlfn.XLOOKUP($D30,'Compiled grid proposal'!$C$5:$C$22,'Compiled grid proposal'!D$5:D$22,"error",0,1)</f>
        <v>19.8</v>
      </c>
      <c r="AG30" s="103">
        <f>_xlfn.XLOOKUP($D30,'Compiled grid proposal'!$C$5:$C$22,'Compiled grid proposal'!E$5:E$22,"error",0,1)</f>
        <v>33</v>
      </c>
      <c r="AH30" s="103">
        <f>_xlfn.XLOOKUP($D30,'Compiled grid proposal'!$C$5:$C$22,'Compiled grid proposal'!F$5:F$22,"error",0,1)</f>
        <v>22.769999999999996</v>
      </c>
      <c r="AI30" s="103">
        <f>_xlfn.XLOOKUP($D30,'Compiled grid proposal'!$C$5:$C$22,'Compiled grid proposal'!G$5:G$22,"error",0,1)</f>
        <v>37.949999999999996</v>
      </c>
      <c r="AJ30" s="103">
        <f>_xlfn.XLOOKUP($D30,'Compiled grid proposal'!$C$5:$C$22,'Compiled grid proposal'!H$5:H$22,"error",0,1)</f>
        <v>26.185499999999994</v>
      </c>
      <c r="AK30" s="103">
        <f>_xlfn.XLOOKUP($D30,'Compiled grid proposal'!$C$5:$C$22,'Compiled grid proposal'!I$5:I$22,"error",0,1)</f>
        <v>43.642499999999991</v>
      </c>
      <c r="AL30" s="103">
        <f>_xlfn.XLOOKUP($D30,'Compiled grid proposal'!$C$5:$C$22,'Compiled grid proposal'!J$5:J$22,"error",0,1)</f>
        <v>30.113324999999993</v>
      </c>
      <c r="AM30" s="103">
        <f>_xlfn.XLOOKUP($D30,'Compiled grid proposal'!$C$5:$C$22,'Compiled grid proposal'!K$5:K$22,"error",0,1)</f>
        <v>50.188874999999989</v>
      </c>
      <c r="AN30" s="103">
        <f>_xlfn.XLOOKUP($D30,'Compiled grid proposal'!$C$5:$C$22,'Compiled grid proposal'!L$5:L$22,"error",0,1)</f>
        <v>34.630323749999988</v>
      </c>
      <c r="AO30" s="103">
        <f>_xlfn.XLOOKUP($D30,'Compiled grid proposal'!$C$5:$C$22,'Compiled grid proposal'!M$5:M$22,"error",0,1)</f>
        <v>57.717206249999983</v>
      </c>
      <c r="AP30" s="103">
        <f>_xlfn.XLOOKUP($D30,'Compiled grid proposal'!$C$5:$C$22,'Compiled grid proposal'!N$5:N$22,"error",0,1)</f>
        <v>39.824872312499984</v>
      </c>
      <c r="AQ30" s="103">
        <f>_xlfn.XLOOKUP($D30,'Compiled grid proposal'!$C$5:$C$22,'Compiled grid proposal'!O$5:O$22,"error",0,1)</f>
        <v>66.374787187499976</v>
      </c>
      <c r="AR30" s="103">
        <f>_xlfn.XLOOKUP($D30,'Compiled grid proposal'!$C$5:$C$22,'Compiled grid proposal'!P$5:P$22,"error",0,1)</f>
        <v>45.798603159374977</v>
      </c>
      <c r="AS30" s="103">
        <f>_xlfn.XLOOKUP($D30,'Compiled grid proposal'!$C$5:$C$22,'Compiled grid proposal'!Q$5:Q$22,"error",0,1)</f>
        <v>76.331005265624967</v>
      </c>
      <c r="AT30" s="103">
        <f>_xlfn.XLOOKUP($D30,'Compiled grid proposal'!$C$5:$C$22,'Compiled grid proposal'!R$5:R$22,"error",0,1)</f>
        <v>52.668393633281227</v>
      </c>
      <c r="AU30" s="103">
        <f>_xlfn.XLOOKUP($D30,'Compiled grid proposal'!$C$5:$C$22,'Compiled grid proposal'!S$5:S$22,"error",0,1)</f>
        <v>87.780656055468711</v>
      </c>
      <c r="AV30" s="103">
        <f>_xlfn.XLOOKUP($D30,'Compiled grid proposal'!$C$5:$C$22,'Compiled grid proposal'!T$5:T$22,"error",0,1)</f>
        <v>60.568652678273402</v>
      </c>
      <c r="AW30" s="103">
        <f>_xlfn.XLOOKUP($D30,'Compiled grid proposal'!$C$5:$C$22,'Compiled grid proposal'!U$5:U$22,"error",0,1)</f>
        <v>100.94775446378901</v>
      </c>
      <c r="AX30" s="103">
        <f>_xlfn.XLOOKUP($D30,'Compiled grid proposal'!$C$5:$C$22,'Compiled grid proposal'!V$5:V$22,"error",0,1)</f>
        <v>72</v>
      </c>
      <c r="AY30" s="103">
        <f>_xlfn.XLOOKUP($D30,'Compiled grid proposal'!$C$5:$C$22,'Compiled grid proposal'!W$5:W$22,"error",0,1)</f>
        <v>120</v>
      </c>
      <c r="BA30" s="115">
        <f t="shared" si="0"/>
        <v>-11.2</v>
      </c>
      <c r="BB30" s="115">
        <f t="shared" si="1"/>
        <v>-8</v>
      </c>
      <c r="BC30" s="115">
        <f t="shared" si="2"/>
        <v>-13.230000000000004</v>
      </c>
      <c r="BD30" s="115">
        <f t="shared" si="3"/>
        <v>-10.050000000000004</v>
      </c>
      <c r="BE30" s="115">
        <f t="shared" si="4"/>
        <v>-14.814500000000006</v>
      </c>
      <c r="BF30" s="115">
        <f t="shared" si="5"/>
        <v>-10.357500000000009</v>
      </c>
      <c r="BG30" s="115">
        <f t="shared" si="6"/>
        <v>-15.886675000000007</v>
      </c>
      <c r="BH30" s="115">
        <f t="shared" si="7"/>
        <v>-10.811125000000011</v>
      </c>
      <c r="BI30" s="115">
        <f t="shared" si="8"/>
        <v>-16.369676250000012</v>
      </c>
      <c r="BJ30" s="115">
        <f t="shared" si="9"/>
        <v>-10.282793750000017</v>
      </c>
      <c r="BK30" s="115">
        <f t="shared" si="10"/>
        <v>-17.175127687500016</v>
      </c>
      <c r="BL30" s="115">
        <f t="shared" si="11"/>
        <v>-8.625212812500024</v>
      </c>
      <c r="BM30" s="115">
        <f t="shared" si="12"/>
        <v>-31.201396840625023</v>
      </c>
      <c r="BN30" s="115">
        <f t="shared" si="13"/>
        <v>-25.668994734375033</v>
      </c>
      <c r="BO30" s="115">
        <f t="shared" si="14"/>
        <v>-34.331606366718773</v>
      </c>
      <c r="BP30" s="115">
        <f t="shared" si="15"/>
        <v>-28.219343944531289</v>
      </c>
      <c r="BQ30" s="115">
        <f t="shared" si="16"/>
        <v>-47.431347321726598</v>
      </c>
      <c r="BR30" s="115">
        <f t="shared" si="17"/>
        <v>-43.052245536210989</v>
      </c>
      <c r="BS30" s="115">
        <f t="shared" si="18"/>
        <v>-57</v>
      </c>
      <c r="BT30" s="115">
        <f t="shared" si="19"/>
        <v>-51</v>
      </c>
      <c r="BV30" s="116">
        <f t="shared" si="20"/>
        <v>-0.36129032258064514</v>
      </c>
      <c r="BW30" s="116">
        <f t="shared" si="21"/>
        <v>-0.1951219512195122</v>
      </c>
      <c r="BX30" s="116">
        <f t="shared" si="22"/>
        <v>-0.3675000000000001</v>
      </c>
      <c r="BY30" s="116">
        <f t="shared" si="23"/>
        <v>-0.20937500000000009</v>
      </c>
      <c r="BZ30" s="116">
        <f t="shared" si="24"/>
        <v>-0.36132926829268308</v>
      </c>
      <c r="CA30" s="116">
        <f t="shared" si="25"/>
        <v>-0.19180555555555573</v>
      </c>
      <c r="CB30" s="116">
        <f t="shared" si="26"/>
        <v>-0.34536250000000018</v>
      </c>
      <c r="CC30" s="116">
        <f t="shared" si="27"/>
        <v>-0.17723155737704938</v>
      </c>
      <c r="CD30" s="116">
        <f t="shared" si="28"/>
        <v>-0.32097404411764729</v>
      </c>
      <c r="CE30" s="116">
        <f t="shared" si="29"/>
        <v>-0.15121755514705909</v>
      </c>
      <c r="CF30" s="116">
        <f t="shared" si="30"/>
        <v>-0.30131802960526344</v>
      </c>
      <c r="CG30" s="116">
        <f t="shared" si="31"/>
        <v>-0.11500283750000032</v>
      </c>
      <c r="CH30" s="116">
        <f t="shared" si="32"/>
        <v>-0.40521294598214314</v>
      </c>
      <c r="CI30" s="116">
        <f t="shared" si="33"/>
        <v>-0.25165681112132388</v>
      </c>
      <c r="CJ30" s="116">
        <f t="shared" si="34"/>
        <v>-0.39461616513469855</v>
      </c>
      <c r="CK30" s="116">
        <f t="shared" si="35"/>
        <v>-0.24327020641837319</v>
      </c>
      <c r="CL30" s="116">
        <f t="shared" si="36"/>
        <v>-0.43917914186783885</v>
      </c>
      <c r="CM30" s="116">
        <f t="shared" si="37"/>
        <v>-0.29897392733479855</v>
      </c>
      <c r="CN30" s="116">
        <f t="shared" si="38"/>
        <v>-0.44186046511627908</v>
      </c>
      <c r="CO30" s="116">
        <f t="shared" si="39"/>
        <v>-0.2982456140350877</v>
      </c>
    </row>
    <row r="31" spans="1:93">
      <c r="A31" s="41" t="s">
        <v>50</v>
      </c>
      <c r="B31" s="44" t="s">
        <v>9</v>
      </c>
      <c r="C31" s="100">
        <v>9</v>
      </c>
      <c r="D31" s="44">
        <v>9</v>
      </c>
      <c r="E31" s="44">
        <v>10</v>
      </c>
      <c r="F31" s="44"/>
      <c r="G31" s="44" t="s">
        <v>18</v>
      </c>
      <c r="H31" s="44"/>
      <c r="I31" s="44"/>
      <c r="K31" s="103">
        <f>_xlfn.XLOOKUP($C31,'SQUO grid'!$B$4:$B$18,'SQUO grid'!C$4:C$18,"error",0,1)</f>
        <v>31</v>
      </c>
      <c r="L31" s="103">
        <f>_xlfn.XLOOKUP($C31,'SQUO grid'!$B$4:$B$18,'SQUO grid'!D$4:D$18,"error",0,1)</f>
        <v>41</v>
      </c>
      <c r="M31" s="103">
        <f>_xlfn.XLOOKUP($C31,'SQUO grid'!$B$4:$B$18,'SQUO grid'!E$4:E$18,"error",0,1)</f>
        <v>36</v>
      </c>
      <c r="N31" s="103">
        <f>_xlfn.XLOOKUP($C31,'SQUO grid'!$B$4:$B$18,'SQUO grid'!F$4:F$18,"error",0,1)</f>
        <v>48</v>
      </c>
      <c r="O31" s="103">
        <f>_xlfn.XLOOKUP($C31,'SQUO grid'!$B$4:$B$18,'SQUO grid'!G$4:G$18,"error",0,1)</f>
        <v>41</v>
      </c>
      <c r="P31" s="103">
        <f>_xlfn.XLOOKUP($C31,'SQUO grid'!$B$4:$B$18,'SQUO grid'!H$4:H$18,"error",0,1)</f>
        <v>54</v>
      </c>
      <c r="Q31" s="103">
        <f>_xlfn.XLOOKUP($C31,'SQUO grid'!$B$4:$B$18,'SQUO grid'!I$4:I$18,"error",0,1)</f>
        <v>46</v>
      </c>
      <c r="R31" s="103">
        <f>_xlfn.XLOOKUP($C31,'SQUO grid'!$B$4:$B$18,'SQUO grid'!J$4:J$18,"error",0,1)</f>
        <v>61</v>
      </c>
      <c r="S31" s="103">
        <f>_xlfn.XLOOKUP($C31,'SQUO grid'!$B$4:$B$18,'SQUO grid'!K$4:K$18,"error",0,1)</f>
        <v>51</v>
      </c>
      <c r="T31" s="103">
        <f>_xlfn.XLOOKUP($C31,'SQUO grid'!$B$4:$B$18,'SQUO grid'!L$4:L$18,"error",0,1)</f>
        <v>68</v>
      </c>
      <c r="U31" s="103">
        <f>_xlfn.XLOOKUP($C31,'SQUO grid'!$B$4:$B$18,'SQUO grid'!M$4:M$18,"error",0,1)</f>
        <v>57</v>
      </c>
      <c r="V31" s="103">
        <f>_xlfn.XLOOKUP($C31,'SQUO grid'!$B$4:$B$18,'SQUO grid'!N$4:N$18,"error",0,1)</f>
        <v>75</v>
      </c>
      <c r="W31" s="103">
        <f>_xlfn.XLOOKUP($C31,'SQUO grid'!$B$4:$B$18,'SQUO grid'!O$4:O$18,"error",0,1)</f>
        <v>77</v>
      </c>
      <c r="X31" s="103">
        <f>_xlfn.XLOOKUP($C31,'SQUO grid'!$B$4:$B$18,'SQUO grid'!P$4:P$18,"error",0,1)</f>
        <v>102</v>
      </c>
      <c r="Y31" s="103">
        <f>_xlfn.XLOOKUP($C31,'SQUO grid'!$B$4:$B$18,'SQUO grid'!Q$4:Q$18,"error",0,1)</f>
        <v>87</v>
      </c>
      <c r="Z31" s="103">
        <f>_xlfn.XLOOKUP($C31,'SQUO grid'!$B$4:$B$18,'SQUO grid'!R$4:R$18,"error",0,1)</f>
        <v>116</v>
      </c>
      <c r="AA31" s="103">
        <f>_xlfn.XLOOKUP($C31,'SQUO grid'!$B$4:$B$18,'SQUO grid'!S$4:S$18,"error",0,1)</f>
        <v>108</v>
      </c>
      <c r="AB31" s="103">
        <f>_xlfn.XLOOKUP($C31,'SQUO grid'!$B$4:$B$18,'SQUO grid'!T$4:T$18,"error",0,1)</f>
        <v>144</v>
      </c>
      <c r="AC31" s="103">
        <f>_xlfn.XLOOKUP($C31,'SQUO grid'!$B$4:$B$18,'SQUO grid'!U$4:U$18,"error",0,1)</f>
        <v>129</v>
      </c>
      <c r="AD31" s="103">
        <f>_xlfn.XLOOKUP($C31,'SQUO grid'!$B$4:$B$18,'SQUO grid'!V$4:V$18,"error",0,1)</f>
        <v>171</v>
      </c>
      <c r="AF31" s="103">
        <f>_xlfn.XLOOKUP($D31,'Compiled grid proposal'!$C$5:$C$22,'Compiled grid proposal'!D$5:D$22,"error",0,1)</f>
        <v>19.8</v>
      </c>
      <c r="AG31" s="103">
        <f>_xlfn.XLOOKUP($D31,'Compiled grid proposal'!$C$5:$C$22,'Compiled grid proposal'!E$5:E$22,"error",0,1)</f>
        <v>33</v>
      </c>
      <c r="AH31" s="103">
        <f>_xlfn.XLOOKUP($D31,'Compiled grid proposal'!$C$5:$C$22,'Compiled grid proposal'!F$5:F$22,"error",0,1)</f>
        <v>22.769999999999996</v>
      </c>
      <c r="AI31" s="103">
        <f>_xlfn.XLOOKUP($D31,'Compiled grid proposal'!$C$5:$C$22,'Compiled grid proposal'!G$5:G$22,"error",0,1)</f>
        <v>37.949999999999996</v>
      </c>
      <c r="AJ31" s="103">
        <f>_xlfn.XLOOKUP($D31,'Compiled grid proposal'!$C$5:$C$22,'Compiled grid proposal'!H$5:H$22,"error",0,1)</f>
        <v>26.185499999999994</v>
      </c>
      <c r="AK31" s="103">
        <f>_xlfn.XLOOKUP($D31,'Compiled grid proposal'!$C$5:$C$22,'Compiled grid proposal'!I$5:I$22,"error",0,1)</f>
        <v>43.642499999999991</v>
      </c>
      <c r="AL31" s="103">
        <f>_xlfn.XLOOKUP($D31,'Compiled grid proposal'!$C$5:$C$22,'Compiled grid proposal'!J$5:J$22,"error",0,1)</f>
        <v>30.113324999999993</v>
      </c>
      <c r="AM31" s="103">
        <f>_xlfn.XLOOKUP($D31,'Compiled grid proposal'!$C$5:$C$22,'Compiled grid proposal'!K$5:K$22,"error",0,1)</f>
        <v>50.188874999999989</v>
      </c>
      <c r="AN31" s="103">
        <f>_xlfn.XLOOKUP($D31,'Compiled grid proposal'!$C$5:$C$22,'Compiled grid proposal'!L$5:L$22,"error",0,1)</f>
        <v>34.630323749999988</v>
      </c>
      <c r="AO31" s="103">
        <f>_xlfn.XLOOKUP($D31,'Compiled grid proposal'!$C$5:$C$22,'Compiled grid proposal'!M$5:M$22,"error",0,1)</f>
        <v>57.717206249999983</v>
      </c>
      <c r="AP31" s="103">
        <f>_xlfn.XLOOKUP($D31,'Compiled grid proposal'!$C$5:$C$22,'Compiled grid proposal'!N$5:N$22,"error",0,1)</f>
        <v>39.824872312499984</v>
      </c>
      <c r="AQ31" s="103">
        <f>_xlfn.XLOOKUP($D31,'Compiled grid proposal'!$C$5:$C$22,'Compiled grid proposal'!O$5:O$22,"error",0,1)</f>
        <v>66.374787187499976</v>
      </c>
      <c r="AR31" s="103">
        <f>_xlfn.XLOOKUP($D31,'Compiled grid proposal'!$C$5:$C$22,'Compiled grid proposal'!P$5:P$22,"error",0,1)</f>
        <v>45.798603159374977</v>
      </c>
      <c r="AS31" s="103">
        <f>_xlfn.XLOOKUP($D31,'Compiled grid proposal'!$C$5:$C$22,'Compiled grid proposal'!Q$5:Q$22,"error",0,1)</f>
        <v>76.331005265624967</v>
      </c>
      <c r="AT31" s="103">
        <f>_xlfn.XLOOKUP($D31,'Compiled grid proposal'!$C$5:$C$22,'Compiled grid proposal'!R$5:R$22,"error",0,1)</f>
        <v>52.668393633281227</v>
      </c>
      <c r="AU31" s="103">
        <f>_xlfn.XLOOKUP($D31,'Compiled grid proposal'!$C$5:$C$22,'Compiled grid proposal'!S$5:S$22,"error",0,1)</f>
        <v>87.780656055468711</v>
      </c>
      <c r="AV31" s="103">
        <f>_xlfn.XLOOKUP($D31,'Compiled grid proposal'!$C$5:$C$22,'Compiled grid proposal'!T$5:T$22,"error",0,1)</f>
        <v>60.568652678273402</v>
      </c>
      <c r="AW31" s="103">
        <f>_xlfn.XLOOKUP($D31,'Compiled grid proposal'!$C$5:$C$22,'Compiled grid proposal'!U$5:U$22,"error",0,1)</f>
        <v>100.94775446378901</v>
      </c>
      <c r="AX31" s="103">
        <f>_xlfn.XLOOKUP($D31,'Compiled grid proposal'!$C$5:$C$22,'Compiled grid proposal'!V$5:V$22,"error",0,1)</f>
        <v>72</v>
      </c>
      <c r="AY31" s="103">
        <f>_xlfn.XLOOKUP($D31,'Compiled grid proposal'!$C$5:$C$22,'Compiled grid proposal'!W$5:W$22,"error",0,1)</f>
        <v>120</v>
      </c>
      <c r="BA31" s="117">
        <f t="shared" si="0"/>
        <v>-11.2</v>
      </c>
      <c r="BB31" s="117">
        <f t="shared" si="1"/>
        <v>-8</v>
      </c>
      <c r="BC31" s="117">
        <f t="shared" si="2"/>
        <v>-13.230000000000004</v>
      </c>
      <c r="BD31" s="117">
        <f t="shared" si="3"/>
        <v>-10.050000000000004</v>
      </c>
      <c r="BE31" s="117">
        <f t="shared" si="4"/>
        <v>-14.814500000000006</v>
      </c>
      <c r="BF31" s="117">
        <f t="shared" si="5"/>
        <v>-10.357500000000009</v>
      </c>
      <c r="BG31" s="117">
        <f t="shared" si="6"/>
        <v>-15.886675000000007</v>
      </c>
      <c r="BH31" s="117">
        <f t="shared" si="7"/>
        <v>-10.811125000000011</v>
      </c>
      <c r="BI31" s="117">
        <f t="shared" si="8"/>
        <v>-16.369676250000012</v>
      </c>
      <c r="BJ31" s="117">
        <f t="shared" si="9"/>
        <v>-10.282793750000017</v>
      </c>
      <c r="BK31" s="117">
        <f t="shared" si="10"/>
        <v>-17.175127687500016</v>
      </c>
      <c r="BL31" s="117">
        <f t="shared" si="11"/>
        <v>-8.625212812500024</v>
      </c>
      <c r="BM31" s="117">
        <f t="shared" si="12"/>
        <v>-31.201396840625023</v>
      </c>
      <c r="BN31" s="117">
        <f t="shared" si="13"/>
        <v>-25.668994734375033</v>
      </c>
      <c r="BO31" s="117">
        <f t="shared" si="14"/>
        <v>-34.331606366718773</v>
      </c>
      <c r="BP31" s="117">
        <f t="shared" si="15"/>
        <v>-28.219343944531289</v>
      </c>
      <c r="BQ31" s="117">
        <f t="shared" si="16"/>
        <v>-47.431347321726598</v>
      </c>
      <c r="BR31" s="117">
        <f t="shared" si="17"/>
        <v>-43.052245536210989</v>
      </c>
      <c r="BS31" s="117">
        <f t="shared" si="18"/>
        <v>-57</v>
      </c>
      <c r="BT31" s="117">
        <f t="shared" si="19"/>
        <v>-51</v>
      </c>
      <c r="BU31" s="118"/>
      <c r="BV31" s="116">
        <f t="shared" si="20"/>
        <v>-0.36129032258064514</v>
      </c>
      <c r="BW31" s="116">
        <f t="shared" si="21"/>
        <v>-0.1951219512195122</v>
      </c>
      <c r="BX31" s="116">
        <f t="shared" si="22"/>
        <v>-0.3675000000000001</v>
      </c>
      <c r="BY31" s="116">
        <f t="shared" si="23"/>
        <v>-0.20937500000000009</v>
      </c>
      <c r="BZ31" s="116">
        <f t="shared" si="24"/>
        <v>-0.36132926829268308</v>
      </c>
      <c r="CA31" s="116">
        <f t="shared" si="25"/>
        <v>-0.19180555555555573</v>
      </c>
      <c r="CB31" s="116">
        <f t="shared" si="26"/>
        <v>-0.34536250000000018</v>
      </c>
      <c r="CC31" s="116">
        <f t="shared" si="27"/>
        <v>-0.17723155737704938</v>
      </c>
      <c r="CD31" s="116">
        <f t="shared" si="28"/>
        <v>-0.32097404411764729</v>
      </c>
      <c r="CE31" s="116">
        <f t="shared" si="29"/>
        <v>-0.15121755514705909</v>
      </c>
      <c r="CF31" s="116">
        <f t="shared" si="30"/>
        <v>-0.30131802960526344</v>
      </c>
      <c r="CG31" s="116">
        <f t="shared" si="31"/>
        <v>-0.11500283750000032</v>
      </c>
      <c r="CH31" s="116">
        <f t="shared" si="32"/>
        <v>-0.40521294598214314</v>
      </c>
      <c r="CI31" s="116">
        <f t="shared" si="33"/>
        <v>-0.25165681112132388</v>
      </c>
      <c r="CJ31" s="116">
        <f t="shared" si="34"/>
        <v>-0.39461616513469855</v>
      </c>
      <c r="CK31" s="116">
        <f t="shared" si="35"/>
        <v>-0.24327020641837319</v>
      </c>
      <c r="CL31" s="116">
        <f t="shared" si="36"/>
        <v>-0.43917914186783885</v>
      </c>
      <c r="CM31" s="116">
        <f t="shared" si="37"/>
        <v>-0.29897392733479855</v>
      </c>
      <c r="CN31" s="116">
        <f t="shared" si="38"/>
        <v>-0.44186046511627908</v>
      </c>
      <c r="CO31" s="116">
        <f t="shared" si="39"/>
        <v>-0.2982456140350877</v>
      </c>
    </row>
    <row r="32" spans="1:93">
      <c r="A32" s="41" t="s">
        <v>51</v>
      </c>
      <c r="B32" s="44" t="s">
        <v>9</v>
      </c>
      <c r="C32" s="100">
        <v>9</v>
      </c>
      <c r="D32" s="44">
        <v>9</v>
      </c>
      <c r="E32" s="44">
        <v>10</v>
      </c>
      <c r="F32" s="44"/>
      <c r="G32" s="44" t="s">
        <v>18</v>
      </c>
      <c r="H32" s="44"/>
      <c r="I32" s="44" t="s">
        <v>18</v>
      </c>
      <c r="K32" s="103">
        <f>_xlfn.XLOOKUP($C32,'SQUO grid'!$B$4:$B$18,'SQUO grid'!C$4:C$18,"error",0,1)</f>
        <v>31</v>
      </c>
      <c r="L32" s="103">
        <f>_xlfn.XLOOKUP($C32,'SQUO grid'!$B$4:$B$18,'SQUO grid'!D$4:D$18,"error",0,1)</f>
        <v>41</v>
      </c>
      <c r="M32" s="103">
        <f>_xlfn.XLOOKUP($C32,'SQUO grid'!$B$4:$B$18,'SQUO grid'!E$4:E$18,"error",0,1)</f>
        <v>36</v>
      </c>
      <c r="N32" s="103">
        <f>_xlfn.XLOOKUP($C32,'SQUO grid'!$B$4:$B$18,'SQUO grid'!F$4:F$18,"error",0,1)</f>
        <v>48</v>
      </c>
      <c r="O32" s="103">
        <f>_xlfn.XLOOKUP($C32,'SQUO grid'!$B$4:$B$18,'SQUO grid'!G$4:G$18,"error",0,1)</f>
        <v>41</v>
      </c>
      <c r="P32" s="103">
        <f>_xlfn.XLOOKUP($C32,'SQUO grid'!$B$4:$B$18,'SQUO grid'!H$4:H$18,"error",0,1)</f>
        <v>54</v>
      </c>
      <c r="Q32" s="103">
        <f>_xlfn.XLOOKUP($C32,'SQUO grid'!$B$4:$B$18,'SQUO grid'!I$4:I$18,"error",0,1)</f>
        <v>46</v>
      </c>
      <c r="R32" s="103">
        <f>_xlfn.XLOOKUP($C32,'SQUO grid'!$B$4:$B$18,'SQUO grid'!J$4:J$18,"error",0,1)</f>
        <v>61</v>
      </c>
      <c r="S32" s="103">
        <f>_xlfn.XLOOKUP($C32,'SQUO grid'!$B$4:$B$18,'SQUO grid'!K$4:K$18,"error",0,1)</f>
        <v>51</v>
      </c>
      <c r="T32" s="103">
        <f>_xlfn.XLOOKUP($C32,'SQUO grid'!$B$4:$B$18,'SQUO grid'!L$4:L$18,"error",0,1)</f>
        <v>68</v>
      </c>
      <c r="U32" s="103">
        <f>_xlfn.XLOOKUP($C32,'SQUO grid'!$B$4:$B$18,'SQUO grid'!M$4:M$18,"error",0,1)</f>
        <v>57</v>
      </c>
      <c r="V32" s="103">
        <f>_xlfn.XLOOKUP($C32,'SQUO grid'!$B$4:$B$18,'SQUO grid'!N$4:N$18,"error",0,1)</f>
        <v>75</v>
      </c>
      <c r="W32" s="103">
        <f>_xlfn.XLOOKUP($C32,'SQUO grid'!$B$4:$B$18,'SQUO grid'!O$4:O$18,"error",0,1)</f>
        <v>77</v>
      </c>
      <c r="X32" s="103">
        <f>_xlfn.XLOOKUP($C32,'SQUO grid'!$B$4:$B$18,'SQUO grid'!P$4:P$18,"error",0,1)</f>
        <v>102</v>
      </c>
      <c r="Y32" s="103">
        <f>_xlfn.XLOOKUP($C32,'SQUO grid'!$B$4:$B$18,'SQUO grid'!Q$4:Q$18,"error",0,1)</f>
        <v>87</v>
      </c>
      <c r="Z32" s="103">
        <f>_xlfn.XLOOKUP($C32,'SQUO grid'!$B$4:$B$18,'SQUO grid'!R$4:R$18,"error",0,1)</f>
        <v>116</v>
      </c>
      <c r="AA32" s="103">
        <f>_xlfn.XLOOKUP($C32,'SQUO grid'!$B$4:$B$18,'SQUO grid'!S$4:S$18,"error",0,1)</f>
        <v>108</v>
      </c>
      <c r="AB32" s="103">
        <f>_xlfn.XLOOKUP($C32,'SQUO grid'!$B$4:$B$18,'SQUO grid'!T$4:T$18,"error",0,1)</f>
        <v>144</v>
      </c>
      <c r="AC32" s="103">
        <f>_xlfn.XLOOKUP($C32,'SQUO grid'!$B$4:$B$18,'SQUO grid'!U$4:U$18,"error",0,1)</f>
        <v>129</v>
      </c>
      <c r="AD32" s="103">
        <f>_xlfn.XLOOKUP($C32,'SQUO grid'!$B$4:$B$18,'SQUO grid'!V$4:V$18,"error",0,1)</f>
        <v>171</v>
      </c>
      <c r="AF32" s="103">
        <f>_xlfn.XLOOKUP($D32,'Compiled grid proposal'!$C$5:$C$22,'Compiled grid proposal'!D$5:D$22,"error",0,1)</f>
        <v>19.8</v>
      </c>
      <c r="AG32" s="103">
        <f>_xlfn.XLOOKUP($D32,'Compiled grid proposal'!$C$5:$C$22,'Compiled grid proposal'!E$5:E$22,"error",0,1)</f>
        <v>33</v>
      </c>
      <c r="AH32" s="103">
        <f>_xlfn.XLOOKUP($D32,'Compiled grid proposal'!$C$5:$C$22,'Compiled grid proposal'!F$5:F$22,"error",0,1)</f>
        <v>22.769999999999996</v>
      </c>
      <c r="AI32" s="103">
        <f>_xlfn.XLOOKUP($D32,'Compiled grid proposal'!$C$5:$C$22,'Compiled grid proposal'!G$5:G$22,"error",0,1)</f>
        <v>37.949999999999996</v>
      </c>
      <c r="AJ32" s="103">
        <f>_xlfn.XLOOKUP($D32,'Compiled grid proposal'!$C$5:$C$22,'Compiled grid proposal'!H$5:H$22,"error",0,1)</f>
        <v>26.185499999999994</v>
      </c>
      <c r="AK32" s="103">
        <f>_xlfn.XLOOKUP($D32,'Compiled grid proposal'!$C$5:$C$22,'Compiled grid proposal'!I$5:I$22,"error",0,1)</f>
        <v>43.642499999999991</v>
      </c>
      <c r="AL32" s="103">
        <f>_xlfn.XLOOKUP($D32,'Compiled grid proposal'!$C$5:$C$22,'Compiled grid proposal'!J$5:J$22,"error",0,1)</f>
        <v>30.113324999999993</v>
      </c>
      <c r="AM32" s="103">
        <f>_xlfn.XLOOKUP($D32,'Compiled grid proposal'!$C$5:$C$22,'Compiled grid proposal'!K$5:K$22,"error",0,1)</f>
        <v>50.188874999999989</v>
      </c>
      <c r="AN32" s="103">
        <f>_xlfn.XLOOKUP($D32,'Compiled grid proposal'!$C$5:$C$22,'Compiled grid proposal'!L$5:L$22,"error",0,1)</f>
        <v>34.630323749999988</v>
      </c>
      <c r="AO32" s="103">
        <f>_xlfn.XLOOKUP($D32,'Compiled grid proposal'!$C$5:$C$22,'Compiled grid proposal'!M$5:M$22,"error",0,1)</f>
        <v>57.717206249999983</v>
      </c>
      <c r="AP32" s="103">
        <f>_xlfn.XLOOKUP($D32,'Compiled grid proposal'!$C$5:$C$22,'Compiled grid proposal'!N$5:N$22,"error",0,1)</f>
        <v>39.824872312499984</v>
      </c>
      <c r="AQ32" s="103">
        <f>_xlfn.XLOOKUP($D32,'Compiled grid proposal'!$C$5:$C$22,'Compiled grid proposal'!O$5:O$22,"error",0,1)</f>
        <v>66.374787187499976</v>
      </c>
      <c r="AR32" s="103">
        <f>_xlfn.XLOOKUP($D32,'Compiled grid proposal'!$C$5:$C$22,'Compiled grid proposal'!P$5:P$22,"error",0,1)</f>
        <v>45.798603159374977</v>
      </c>
      <c r="AS32" s="103">
        <f>_xlfn.XLOOKUP($D32,'Compiled grid proposal'!$C$5:$C$22,'Compiled grid proposal'!Q$5:Q$22,"error",0,1)</f>
        <v>76.331005265624967</v>
      </c>
      <c r="AT32" s="103">
        <f>_xlfn.XLOOKUP($D32,'Compiled grid proposal'!$C$5:$C$22,'Compiled grid proposal'!R$5:R$22,"error",0,1)</f>
        <v>52.668393633281227</v>
      </c>
      <c r="AU32" s="103">
        <f>_xlfn.XLOOKUP($D32,'Compiled grid proposal'!$C$5:$C$22,'Compiled grid proposal'!S$5:S$22,"error",0,1)</f>
        <v>87.780656055468711</v>
      </c>
      <c r="AV32" s="103">
        <f>_xlfn.XLOOKUP($D32,'Compiled grid proposal'!$C$5:$C$22,'Compiled grid proposal'!T$5:T$22,"error",0,1)</f>
        <v>60.568652678273402</v>
      </c>
      <c r="AW32" s="103">
        <f>_xlfn.XLOOKUP($D32,'Compiled grid proposal'!$C$5:$C$22,'Compiled grid proposal'!U$5:U$22,"error",0,1)</f>
        <v>100.94775446378901</v>
      </c>
      <c r="AX32" s="103">
        <f>_xlfn.XLOOKUP($D32,'Compiled grid proposal'!$C$5:$C$22,'Compiled grid proposal'!V$5:V$22,"error",0,1)</f>
        <v>72</v>
      </c>
      <c r="AY32" s="103">
        <f>_xlfn.XLOOKUP($D32,'Compiled grid proposal'!$C$5:$C$22,'Compiled grid proposal'!W$5:W$22,"error",0,1)</f>
        <v>120</v>
      </c>
      <c r="BA32" s="115">
        <f t="shared" si="0"/>
        <v>-11.2</v>
      </c>
      <c r="BB32" s="115">
        <f t="shared" si="1"/>
        <v>-8</v>
      </c>
      <c r="BC32" s="115">
        <f t="shared" si="2"/>
        <v>-13.230000000000004</v>
      </c>
      <c r="BD32" s="115">
        <f t="shared" si="3"/>
        <v>-10.050000000000004</v>
      </c>
      <c r="BE32" s="115">
        <f t="shared" si="4"/>
        <v>-14.814500000000006</v>
      </c>
      <c r="BF32" s="115">
        <f t="shared" si="5"/>
        <v>-10.357500000000009</v>
      </c>
      <c r="BG32" s="115">
        <f t="shared" si="6"/>
        <v>-15.886675000000007</v>
      </c>
      <c r="BH32" s="115">
        <f t="shared" si="7"/>
        <v>-10.811125000000011</v>
      </c>
      <c r="BI32" s="115">
        <f t="shared" si="8"/>
        <v>-16.369676250000012</v>
      </c>
      <c r="BJ32" s="115">
        <f t="shared" si="9"/>
        <v>-10.282793750000017</v>
      </c>
      <c r="BK32" s="115">
        <f t="shared" si="10"/>
        <v>-17.175127687500016</v>
      </c>
      <c r="BL32" s="115">
        <f t="shared" si="11"/>
        <v>-8.625212812500024</v>
      </c>
      <c r="BM32" s="115">
        <f t="shared" si="12"/>
        <v>-31.201396840625023</v>
      </c>
      <c r="BN32" s="115">
        <f t="shared" si="13"/>
        <v>-25.668994734375033</v>
      </c>
      <c r="BO32" s="115">
        <f t="shared" si="14"/>
        <v>-34.331606366718773</v>
      </c>
      <c r="BP32" s="115">
        <f t="shared" si="15"/>
        <v>-28.219343944531289</v>
      </c>
      <c r="BQ32" s="115">
        <f t="shared" si="16"/>
        <v>-47.431347321726598</v>
      </c>
      <c r="BR32" s="115">
        <f t="shared" si="17"/>
        <v>-43.052245536210989</v>
      </c>
      <c r="BS32" s="115">
        <f t="shared" si="18"/>
        <v>-57</v>
      </c>
      <c r="BT32" s="115">
        <f t="shared" si="19"/>
        <v>-51</v>
      </c>
      <c r="BV32" s="116">
        <f t="shared" si="20"/>
        <v>-0.36129032258064514</v>
      </c>
      <c r="BW32" s="116">
        <f t="shared" si="21"/>
        <v>-0.1951219512195122</v>
      </c>
      <c r="BX32" s="116">
        <f t="shared" si="22"/>
        <v>-0.3675000000000001</v>
      </c>
      <c r="BY32" s="116">
        <f t="shared" si="23"/>
        <v>-0.20937500000000009</v>
      </c>
      <c r="BZ32" s="116">
        <f t="shared" si="24"/>
        <v>-0.36132926829268308</v>
      </c>
      <c r="CA32" s="116">
        <f t="shared" si="25"/>
        <v>-0.19180555555555573</v>
      </c>
      <c r="CB32" s="116">
        <f t="shared" si="26"/>
        <v>-0.34536250000000018</v>
      </c>
      <c r="CC32" s="116">
        <f t="shared" si="27"/>
        <v>-0.17723155737704938</v>
      </c>
      <c r="CD32" s="116">
        <f t="shared" si="28"/>
        <v>-0.32097404411764729</v>
      </c>
      <c r="CE32" s="116">
        <f t="shared" si="29"/>
        <v>-0.15121755514705909</v>
      </c>
      <c r="CF32" s="116">
        <f t="shared" si="30"/>
        <v>-0.30131802960526344</v>
      </c>
      <c r="CG32" s="116">
        <f t="shared" si="31"/>
        <v>-0.11500283750000032</v>
      </c>
      <c r="CH32" s="116">
        <f t="shared" si="32"/>
        <v>-0.40521294598214314</v>
      </c>
      <c r="CI32" s="116">
        <f t="shared" si="33"/>
        <v>-0.25165681112132388</v>
      </c>
      <c r="CJ32" s="116">
        <f t="shared" si="34"/>
        <v>-0.39461616513469855</v>
      </c>
      <c r="CK32" s="116">
        <f t="shared" si="35"/>
        <v>-0.24327020641837319</v>
      </c>
      <c r="CL32" s="116">
        <f t="shared" si="36"/>
        <v>-0.43917914186783885</v>
      </c>
      <c r="CM32" s="116">
        <f t="shared" si="37"/>
        <v>-0.29897392733479855</v>
      </c>
      <c r="CN32" s="116">
        <f t="shared" si="38"/>
        <v>-0.44186046511627908</v>
      </c>
      <c r="CO32" s="116">
        <f t="shared" si="39"/>
        <v>-0.2982456140350877</v>
      </c>
    </row>
    <row r="33" spans="1:93">
      <c r="A33" s="41" t="s">
        <v>52</v>
      </c>
      <c r="B33" s="44" t="s">
        <v>10</v>
      </c>
      <c r="C33" s="100">
        <v>9</v>
      </c>
      <c r="D33" s="44">
        <v>9</v>
      </c>
      <c r="E33" s="44">
        <v>9</v>
      </c>
      <c r="F33" s="44"/>
      <c r="G33" s="44"/>
      <c r="H33" s="44"/>
      <c r="I33" s="44"/>
      <c r="K33" s="103">
        <f>_xlfn.XLOOKUP($C33,'SQUO grid'!$B$4:$B$18,'SQUO grid'!C$4:C$18,"error",0,1)</f>
        <v>31</v>
      </c>
      <c r="L33" s="103">
        <f>_xlfn.XLOOKUP($C33,'SQUO grid'!$B$4:$B$18,'SQUO grid'!D$4:D$18,"error",0,1)</f>
        <v>41</v>
      </c>
      <c r="M33" s="103">
        <f>_xlfn.XLOOKUP($C33,'SQUO grid'!$B$4:$B$18,'SQUO grid'!E$4:E$18,"error",0,1)</f>
        <v>36</v>
      </c>
      <c r="N33" s="103">
        <f>_xlfn.XLOOKUP($C33,'SQUO grid'!$B$4:$B$18,'SQUO grid'!F$4:F$18,"error",0,1)</f>
        <v>48</v>
      </c>
      <c r="O33" s="103">
        <f>_xlfn.XLOOKUP($C33,'SQUO grid'!$B$4:$B$18,'SQUO grid'!G$4:G$18,"error",0,1)</f>
        <v>41</v>
      </c>
      <c r="P33" s="103">
        <f>_xlfn.XLOOKUP($C33,'SQUO grid'!$B$4:$B$18,'SQUO grid'!H$4:H$18,"error",0,1)</f>
        <v>54</v>
      </c>
      <c r="Q33" s="103">
        <f>_xlfn.XLOOKUP($C33,'SQUO grid'!$B$4:$B$18,'SQUO grid'!I$4:I$18,"error",0,1)</f>
        <v>46</v>
      </c>
      <c r="R33" s="103">
        <f>_xlfn.XLOOKUP($C33,'SQUO grid'!$B$4:$B$18,'SQUO grid'!J$4:J$18,"error",0,1)</f>
        <v>61</v>
      </c>
      <c r="S33" s="103">
        <f>_xlfn.XLOOKUP($C33,'SQUO grid'!$B$4:$B$18,'SQUO grid'!K$4:K$18,"error",0,1)</f>
        <v>51</v>
      </c>
      <c r="T33" s="103">
        <f>_xlfn.XLOOKUP($C33,'SQUO grid'!$B$4:$B$18,'SQUO grid'!L$4:L$18,"error",0,1)</f>
        <v>68</v>
      </c>
      <c r="U33" s="103">
        <f>_xlfn.XLOOKUP($C33,'SQUO grid'!$B$4:$B$18,'SQUO grid'!M$4:M$18,"error",0,1)</f>
        <v>57</v>
      </c>
      <c r="V33" s="103">
        <f>_xlfn.XLOOKUP($C33,'SQUO grid'!$B$4:$B$18,'SQUO grid'!N$4:N$18,"error",0,1)</f>
        <v>75</v>
      </c>
      <c r="W33" s="103">
        <f>_xlfn.XLOOKUP($C33,'SQUO grid'!$B$4:$B$18,'SQUO grid'!O$4:O$18,"error",0,1)</f>
        <v>77</v>
      </c>
      <c r="X33" s="103">
        <f>_xlfn.XLOOKUP($C33,'SQUO grid'!$B$4:$B$18,'SQUO grid'!P$4:P$18,"error",0,1)</f>
        <v>102</v>
      </c>
      <c r="Y33" s="103">
        <f>_xlfn.XLOOKUP($C33,'SQUO grid'!$B$4:$B$18,'SQUO grid'!Q$4:Q$18,"error",0,1)</f>
        <v>87</v>
      </c>
      <c r="Z33" s="103">
        <f>_xlfn.XLOOKUP($C33,'SQUO grid'!$B$4:$B$18,'SQUO grid'!R$4:R$18,"error",0,1)</f>
        <v>116</v>
      </c>
      <c r="AA33" s="103">
        <f>_xlfn.XLOOKUP($C33,'SQUO grid'!$B$4:$B$18,'SQUO grid'!S$4:S$18,"error",0,1)</f>
        <v>108</v>
      </c>
      <c r="AB33" s="103">
        <f>_xlfn.XLOOKUP($C33,'SQUO grid'!$B$4:$B$18,'SQUO grid'!T$4:T$18,"error",0,1)</f>
        <v>144</v>
      </c>
      <c r="AC33" s="103">
        <f>_xlfn.XLOOKUP($C33,'SQUO grid'!$B$4:$B$18,'SQUO grid'!U$4:U$18,"error",0,1)</f>
        <v>129</v>
      </c>
      <c r="AD33" s="103">
        <f>_xlfn.XLOOKUP($C33,'SQUO grid'!$B$4:$B$18,'SQUO grid'!V$4:V$18,"error",0,1)</f>
        <v>171</v>
      </c>
      <c r="AF33" s="103">
        <f>_xlfn.XLOOKUP($D33,'Compiled grid proposal'!$C$5:$C$22,'Compiled grid proposal'!D$5:D$22,"error",0,1)</f>
        <v>19.8</v>
      </c>
      <c r="AG33" s="103">
        <f>_xlfn.XLOOKUP($D33,'Compiled grid proposal'!$C$5:$C$22,'Compiled grid proposal'!E$5:E$22,"error",0,1)</f>
        <v>33</v>
      </c>
      <c r="AH33" s="103">
        <f>_xlfn.XLOOKUP($D33,'Compiled grid proposal'!$C$5:$C$22,'Compiled grid proposal'!F$5:F$22,"error",0,1)</f>
        <v>22.769999999999996</v>
      </c>
      <c r="AI33" s="103">
        <f>_xlfn.XLOOKUP($D33,'Compiled grid proposal'!$C$5:$C$22,'Compiled grid proposal'!G$5:G$22,"error",0,1)</f>
        <v>37.949999999999996</v>
      </c>
      <c r="AJ33" s="103">
        <f>_xlfn.XLOOKUP($D33,'Compiled grid proposal'!$C$5:$C$22,'Compiled grid proposal'!H$5:H$22,"error",0,1)</f>
        <v>26.185499999999994</v>
      </c>
      <c r="AK33" s="103">
        <f>_xlfn.XLOOKUP($D33,'Compiled grid proposal'!$C$5:$C$22,'Compiled grid proposal'!I$5:I$22,"error",0,1)</f>
        <v>43.642499999999991</v>
      </c>
      <c r="AL33" s="103">
        <f>_xlfn.XLOOKUP($D33,'Compiled grid proposal'!$C$5:$C$22,'Compiled grid proposal'!J$5:J$22,"error",0,1)</f>
        <v>30.113324999999993</v>
      </c>
      <c r="AM33" s="103">
        <f>_xlfn.XLOOKUP($D33,'Compiled grid proposal'!$C$5:$C$22,'Compiled grid proposal'!K$5:K$22,"error",0,1)</f>
        <v>50.188874999999989</v>
      </c>
      <c r="AN33" s="103">
        <f>_xlfn.XLOOKUP($D33,'Compiled grid proposal'!$C$5:$C$22,'Compiled grid proposal'!L$5:L$22,"error",0,1)</f>
        <v>34.630323749999988</v>
      </c>
      <c r="AO33" s="103">
        <f>_xlfn.XLOOKUP($D33,'Compiled grid proposal'!$C$5:$C$22,'Compiled grid proposal'!M$5:M$22,"error",0,1)</f>
        <v>57.717206249999983</v>
      </c>
      <c r="AP33" s="103">
        <f>_xlfn.XLOOKUP($D33,'Compiled grid proposal'!$C$5:$C$22,'Compiled grid proposal'!N$5:N$22,"error",0,1)</f>
        <v>39.824872312499984</v>
      </c>
      <c r="AQ33" s="103">
        <f>_xlfn.XLOOKUP($D33,'Compiled grid proposal'!$C$5:$C$22,'Compiled grid proposal'!O$5:O$22,"error",0,1)</f>
        <v>66.374787187499976</v>
      </c>
      <c r="AR33" s="103">
        <f>_xlfn.XLOOKUP($D33,'Compiled grid proposal'!$C$5:$C$22,'Compiled grid proposal'!P$5:P$22,"error",0,1)</f>
        <v>45.798603159374977</v>
      </c>
      <c r="AS33" s="103">
        <f>_xlfn.XLOOKUP($D33,'Compiled grid proposal'!$C$5:$C$22,'Compiled grid proposal'!Q$5:Q$22,"error",0,1)</f>
        <v>76.331005265624967</v>
      </c>
      <c r="AT33" s="103">
        <f>_xlfn.XLOOKUP($D33,'Compiled grid proposal'!$C$5:$C$22,'Compiled grid proposal'!R$5:R$22,"error",0,1)</f>
        <v>52.668393633281227</v>
      </c>
      <c r="AU33" s="103">
        <f>_xlfn.XLOOKUP($D33,'Compiled grid proposal'!$C$5:$C$22,'Compiled grid proposal'!S$5:S$22,"error",0,1)</f>
        <v>87.780656055468711</v>
      </c>
      <c r="AV33" s="103">
        <f>_xlfn.XLOOKUP($D33,'Compiled grid proposal'!$C$5:$C$22,'Compiled grid proposal'!T$5:T$22,"error",0,1)</f>
        <v>60.568652678273402</v>
      </c>
      <c r="AW33" s="103">
        <f>_xlfn.XLOOKUP($D33,'Compiled grid proposal'!$C$5:$C$22,'Compiled grid proposal'!U$5:U$22,"error",0,1)</f>
        <v>100.94775446378901</v>
      </c>
      <c r="AX33" s="103">
        <f>_xlfn.XLOOKUP($D33,'Compiled grid proposal'!$C$5:$C$22,'Compiled grid proposal'!V$5:V$22,"error",0,1)</f>
        <v>72</v>
      </c>
      <c r="AY33" s="103">
        <f>_xlfn.XLOOKUP($D33,'Compiled grid proposal'!$C$5:$C$22,'Compiled grid proposal'!W$5:W$22,"error",0,1)</f>
        <v>120</v>
      </c>
      <c r="BA33" s="115">
        <f t="shared" si="0"/>
        <v>-11.2</v>
      </c>
      <c r="BB33" s="115">
        <f t="shared" si="1"/>
        <v>-8</v>
      </c>
      <c r="BC33" s="115">
        <f t="shared" si="2"/>
        <v>-13.230000000000004</v>
      </c>
      <c r="BD33" s="115">
        <f t="shared" si="3"/>
        <v>-10.050000000000004</v>
      </c>
      <c r="BE33" s="115">
        <f t="shared" si="4"/>
        <v>-14.814500000000006</v>
      </c>
      <c r="BF33" s="115">
        <f t="shared" si="5"/>
        <v>-10.357500000000009</v>
      </c>
      <c r="BG33" s="115">
        <f t="shared" si="6"/>
        <v>-15.886675000000007</v>
      </c>
      <c r="BH33" s="115">
        <f t="shared" si="7"/>
        <v>-10.811125000000011</v>
      </c>
      <c r="BI33" s="115">
        <f t="shared" si="8"/>
        <v>-16.369676250000012</v>
      </c>
      <c r="BJ33" s="115">
        <f t="shared" si="9"/>
        <v>-10.282793750000017</v>
      </c>
      <c r="BK33" s="115">
        <f t="shared" si="10"/>
        <v>-17.175127687500016</v>
      </c>
      <c r="BL33" s="115">
        <f t="shared" si="11"/>
        <v>-8.625212812500024</v>
      </c>
      <c r="BM33" s="115">
        <f t="shared" si="12"/>
        <v>-31.201396840625023</v>
      </c>
      <c r="BN33" s="115">
        <f t="shared" si="13"/>
        <v>-25.668994734375033</v>
      </c>
      <c r="BO33" s="115">
        <f t="shared" si="14"/>
        <v>-34.331606366718773</v>
      </c>
      <c r="BP33" s="115">
        <f t="shared" si="15"/>
        <v>-28.219343944531289</v>
      </c>
      <c r="BQ33" s="115">
        <f t="shared" si="16"/>
        <v>-47.431347321726598</v>
      </c>
      <c r="BR33" s="115">
        <f t="shared" si="17"/>
        <v>-43.052245536210989</v>
      </c>
      <c r="BS33" s="115">
        <f t="shared" si="18"/>
        <v>-57</v>
      </c>
      <c r="BT33" s="115">
        <f t="shared" si="19"/>
        <v>-51</v>
      </c>
      <c r="BV33" s="116">
        <f t="shared" si="20"/>
        <v>-0.36129032258064514</v>
      </c>
      <c r="BW33" s="116">
        <f t="shared" si="21"/>
        <v>-0.1951219512195122</v>
      </c>
      <c r="BX33" s="116">
        <f t="shared" si="22"/>
        <v>-0.3675000000000001</v>
      </c>
      <c r="BY33" s="116">
        <f t="shared" si="23"/>
        <v>-0.20937500000000009</v>
      </c>
      <c r="BZ33" s="116">
        <f t="shared" si="24"/>
        <v>-0.36132926829268308</v>
      </c>
      <c r="CA33" s="116">
        <f t="shared" si="25"/>
        <v>-0.19180555555555573</v>
      </c>
      <c r="CB33" s="116">
        <f t="shared" si="26"/>
        <v>-0.34536250000000018</v>
      </c>
      <c r="CC33" s="116">
        <f t="shared" si="27"/>
        <v>-0.17723155737704938</v>
      </c>
      <c r="CD33" s="116">
        <f t="shared" si="28"/>
        <v>-0.32097404411764729</v>
      </c>
      <c r="CE33" s="116">
        <f t="shared" si="29"/>
        <v>-0.15121755514705909</v>
      </c>
      <c r="CF33" s="116">
        <f t="shared" si="30"/>
        <v>-0.30131802960526344</v>
      </c>
      <c r="CG33" s="116">
        <f t="shared" si="31"/>
        <v>-0.11500283750000032</v>
      </c>
      <c r="CH33" s="116">
        <f t="shared" si="32"/>
        <v>-0.40521294598214314</v>
      </c>
      <c r="CI33" s="116">
        <f t="shared" si="33"/>
        <v>-0.25165681112132388</v>
      </c>
      <c r="CJ33" s="116">
        <f t="shared" si="34"/>
        <v>-0.39461616513469855</v>
      </c>
      <c r="CK33" s="116">
        <f t="shared" si="35"/>
        <v>-0.24327020641837319</v>
      </c>
      <c r="CL33" s="116">
        <f t="shared" si="36"/>
        <v>-0.43917914186783885</v>
      </c>
      <c r="CM33" s="116">
        <f t="shared" si="37"/>
        <v>-0.29897392733479855</v>
      </c>
      <c r="CN33" s="116">
        <f t="shared" si="38"/>
        <v>-0.44186046511627908</v>
      </c>
      <c r="CO33" s="116">
        <f t="shared" si="39"/>
        <v>-0.2982456140350877</v>
      </c>
    </row>
    <row r="34" spans="1:93">
      <c r="A34" s="41" t="s">
        <v>53</v>
      </c>
      <c r="B34" s="44" t="s">
        <v>10</v>
      </c>
      <c r="C34" s="100">
        <v>9</v>
      </c>
      <c r="D34" s="44">
        <v>9</v>
      </c>
      <c r="E34" s="44">
        <v>9</v>
      </c>
      <c r="F34" s="44"/>
      <c r="G34" s="44" t="s">
        <v>18</v>
      </c>
      <c r="H34" s="44"/>
      <c r="I34" s="44" t="s">
        <v>18</v>
      </c>
      <c r="K34" s="103">
        <f>_xlfn.XLOOKUP($C34,'SQUO grid'!$B$4:$B$18,'SQUO grid'!C$4:C$18,"error",0,1)</f>
        <v>31</v>
      </c>
      <c r="L34" s="103">
        <f>_xlfn.XLOOKUP($C34,'SQUO grid'!$B$4:$B$18,'SQUO grid'!D$4:D$18,"error",0,1)</f>
        <v>41</v>
      </c>
      <c r="M34" s="103">
        <f>_xlfn.XLOOKUP($C34,'SQUO grid'!$B$4:$B$18,'SQUO grid'!E$4:E$18,"error",0,1)</f>
        <v>36</v>
      </c>
      <c r="N34" s="103">
        <f>_xlfn.XLOOKUP($C34,'SQUO grid'!$B$4:$B$18,'SQUO grid'!F$4:F$18,"error",0,1)</f>
        <v>48</v>
      </c>
      <c r="O34" s="103">
        <f>_xlfn.XLOOKUP($C34,'SQUO grid'!$B$4:$B$18,'SQUO grid'!G$4:G$18,"error",0,1)</f>
        <v>41</v>
      </c>
      <c r="P34" s="103">
        <f>_xlfn.XLOOKUP($C34,'SQUO grid'!$B$4:$B$18,'SQUO grid'!H$4:H$18,"error",0,1)</f>
        <v>54</v>
      </c>
      <c r="Q34" s="103">
        <f>_xlfn.XLOOKUP($C34,'SQUO grid'!$B$4:$B$18,'SQUO grid'!I$4:I$18,"error",0,1)</f>
        <v>46</v>
      </c>
      <c r="R34" s="103">
        <f>_xlfn.XLOOKUP($C34,'SQUO grid'!$B$4:$B$18,'SQUO grid'!J$4:J$18,"error",0,1)</f>
        <v>61</v>
      </c>
      <c r="S34" s="103">
        <f>_xlfn.XLOOKUP($C34,'SQUO grid'!$B$4:$B$18,'SQUO grid'!K$4:K$18,"error",0,1)</f>
        <v>51</v>
      </c>
      <c r="T34" s="103">
        <f>_xlfn.XLOOKUP($C34,'SQUO grid'!$B$4:$B$18,'SQUO grid'!L$4:L$18,"error",0,1)</f>
        <v>68</v>
      </c>
      <c r="U34" s="103">
        <f>_xlfn.XLOOKUP($C34,'SQUO grid'!$B$4:$B$18,'SQUO grid'!M$4:M$18,"error",0,1)</f>
        <v>57</v>
      </c>
      <c r="V34" s="103">
        <f>_xlfn.XLOOKUP($C34,'SQUO grid'!$B$4:$B$18,'SQUO grid'!N$4:N$18,"error",0,1)</f>
        <v>75</v>
      </c>
      <c r="W34" s="103">
        <f>_xlfn.XLOOKUP($C34,'SQUO grid'!$B$4:$B$18,'SQUO grid'!O$4:O$18,"error",0,1)</f>
        <v>77</v>
      </c>
      <c r="X34" s="103">
        <f>_xlfn.XLOOKUP($C34,'SQUO grid'!$B$4:$B$18,'SQUO grid'!P$4:P$18,"error",0,1)</f>
        <v>102</v>
      </c>
      <c r="Y34" s="103">
        <f>_xlfn.XLOOKUP($C34,'SQUO grid'!$B$4:$B$18,'SQUO grid'!Q$4:Q$18,"error",0,1)</f>
        <v>87</v>
      </c>
      <c r="Z34" s="103">
        <f>_xlfn.XLOOKUP($C34,'SQUO grid'!$B$4:$B$18,'SQUO grid'!R$4:R$18,"error",0,1)</f>
        <v>116</v>
      </c>
      <c r="AA34" s="103">
        <f>_xlfn.XLOOKUP($C34,'SQUO grid'!$B$4:$B$18,'SQUO grid'!S$4:S$18,"error",0,1)</f>
        <v>108</v>
      </c>
      <c r="AB34" s="103">
        <f>_xlfn.XLOOKUP($C34,'SQUO grid'!$B$4:$B$18,'SQUO grid'!T$4:T$18,"error",0,1)</f>
        <v>144</v>
      </c>
      <c r="AC34" s="103">
        <f>_xlfn.XLOOKUP($C34,'SQUO grid'!$B$4:$B$18,'SQUO grid'!U$4:U$18,"error",0,1)</f>
        <v>129</v>
      </c>
      <c r="AD34" s="103">
        <f>_xlfn.XLOOKUP($C34,'SQUO grid'!$B$4:$B$18,'SQUO grid'!V$4:V$18,"error",0,1)</f>
        <v>171</v>
      </c>
      <c r="AF34" s="103">
        <f>_xlfn.XLOOKUP($D34,'Compiled grid proposal'!$C$5:$C$22,'Compiled grid proposal'!D$5:D$22,"error",0,1)</f>
        <v>19.8</v>
      </c>
      <c r="AG34" s="103">
        <f>_xlfn.XLOOKUP($D34,'Compiled grid proposal'!$C$5:$C$22,'Compiled grid proposal'!E$5:E$22,"error",0,1)</f>
        <v>33</v>
      </c>
      <c r="AH34" s="103">
        <f>_xlfn.XLOOKUP($D34,'Compiled grid proposal'!$C$5:$C$22,'Compiled grid proposal'!F$5:F$22,"error",0,1)</f>
        <v>22.769999999999996</v>
      </c>
      <c r="AI34" s="103">
        <f>_xlfn.XLOOKUP($D34,'Compiled grid proposal'!$C$5:$C$22,'Compiled grid proposal'!G$5:G$22,"error",0,1)</f>
        <v>37.949999999999996</v>
      </c>
      <c r="AJ34" s="103">
        <f>_xlfn.XLOOKUP($D34,'Compiled grid proposal'!$C$5:$C$22,'Compiled grid proposal'!H$5:H$22,"error",0,1)</f>
        <v>26.185499999999994</v>
      </c>
      <c r="AK34" s="103">
        <f>_xlfn.XLOOKUP($D34,'Compiled grid proposal'!$C$5:$C$22,'Compiled grid proposal'!I$5:I$22,"error",0,1)</f>
        <v>43.642499999999991</v>
      </c>
      <c r="AL34" s="103">
        <f>_xlfn.XLOOKUP($D34,'Compiled grid proposal'!$C$5:$C$22,'Compiled grid proposal'!J$5:J$22,"error",0,1)</f>
        <v>30.113324999999993</v>
      </c>
      <c r="AM34" s="103">
        <f>_xlfn.XLOOKUP($D34,'Compiled grid proposal'!$C$5:$C$22,'Compiled grid proposal'!K$5:K$22,"error",0,1)</f>
        <v>50.188874999999989</v>
      </c>
      <c r="AN34" s="103">
        <f>_xlfn.XLOOKUP($D34,'Compiled grid proposal'!$C$5:$C$22,'Compiled grid proposal'!L$5:L$22,"error",0,1)</f>
        <v>34.630323749999988</v>
      </c>
      <c r="AO34" s="103">
        <f>_xlfn.XLOOKUP($D34,'Compiled grid proposal'!$C$5:$C$22,'Compiled grid proposal'!M$5:M$22,"error",0,1)</f>
        <v>57.717206249999983</v>
      </c>
      <c r="AP34" s="103">
        <f>_xlfn.XLOOKUP($D34,'Compiled grid proposal'!$C$5:$C$22,'Compiled grid proposal'!N$5:N$22,"error",0,1)</f>
        <v>39.824872312499984</v>
      </c>
      <c r="AQ34" s="103">
        <f>_xlfn.XLOOKUP($D34,'Compiled grid proposal'!$C$5:$C$22,'Compiled grid proposal'!O$5:O$22,"error",0,1)</f>
        <v>66.374787187499976</v>
      </c>
      <c r="AR34" s="103">
        <f>_xlfn.XLOOKUP($D34,'Compiled grid proposal'!$C$5:$C$22,'Compiled grid proposal'!P$5:P$22,"error",0,1)</f>
        <v>45.798603159374977</v>
      </c>
      <c r="AS34" s="103">
        <f>_xlfn.XLOOKUP($D34,'Compiled grid proposal'!$C$5:$C$22,'Compiled grid proposal'!Q$5:Q$22,"error",0,1)</f>
        <v>76.331005265624967</v>
      </c>
      <c r="AT34" s="103">
        <f>_xlfn.XLOOKUP($D34,'Compiled grid proposal'!$C$5:$C$22,'Compiled grid proposal'!R$5:R$22,"error",0,1)</f>
        <v>52.668393633281227</v>
      </c>
      <c r="AU34" s="103">
        <f>_xlfn.XLOOKUP($D34,'Compiled grid proposal'!$C$5:$C$22,'Compiled grid proposal'!S$5:S$22,"error",0,1)</f>
        <v>87.780656055468711</v>
      </c>
      <c r="AV34" s="103">
        <f>_xlfn.XLOOKUP($D34,'Compiled grid proposal'!$C$5:$C$22,'Compiled grid proposal'!T$5:T$22,"error",0,1)</f>
        <v>60.568652678273402</v>
      </c>
      <c r="AW34" s="103">
        <f>_xlfn.XLOOKUP($D34,'Compiled grid proposal'!$C$5:$C$22,'Compiled grid proposal'!U$5:U$22,"error",0,1)</f>
        <v>100.94775446378901</v>
      </c>
      <c r="AX34" s="103">
        <f>_xlfn.XLOOKUP($D34,'Compiled grid proposal'!$C$5:$C$22,'Compiled grid proposal'!V$5:V$22,"error",0,1)</f>
        <v>72</v>
      </c>
      <c r="AY34" s="103">
        <f>_xlfn.XLOOKUP($D34,'Compiled grid proposal'!$C$5:$C$22,'Compiled grid proposal'!W$5:W$22,"error",0,1)</f>
        <v>120</v>
      </c>
      <c r="BA34" s="115">
        <f t="shared" si="0"/>
        <v>-11.2</v>
      </c>
      <c r="BB34" s="115">
        <f t="shared" si="1"/>
        <v>-8</v>
      </c>
      <c r="BC34" s="115">
        <f t="shared" si="2"/>
        <v>-13.230000000000004</v>
      </c>
      <c r="BD34" s="115">
        <f t="shared" si="3"/>
        <v>-10.050000000000004</v>
      </c>
      <c r="BE34" s="115">
        <f t="shared" si="4"/>
        <v>-14.814500000000006</v>
      </c>
      <c r="BF34" s="115">
        <f t="shared" si="5"/>
        <v>-10.357500000000009</v>
      </c>
      <c r="BG34" s="115">
        <f t="shared" si="6"/>
        <v>-15.886675000000007</v>
      </c>
      <c r="BH34" s="115">
        <f t="shared" si="7"/>
        <v>-10.811125000000011</v>
      </c>
      <c r="BI34" s="115">
        <f t="shared" si="8"/>
        <v>-16.369676250000012</v>
      </c>
      <c r="BJ34" s="115">
        <f t="shared" si="9"/>
        <v>-10.282793750000017</v>
      </c>
      <c r="BK34" s="115">
        <f t="shared" si="10"/>
        <v>-17.175127687500016</v>
      </c>
      <c r="BL34" s="115">
        <f t="shared" si="11"/>
        <v>-8.625212812500024</v>
      </c>
      <c r="BM34" s="115">
        <f t="shared" si="12"/>
        <v>-31.201396840625023</v>
      </c>
      <c r="BN34" s="115">
        <f t="shared" si="13"/>
        <v>-25.668994734375033</v>
      </c>
      <c r="BO34" s="115">
        <f t="shared" si="14"/>
        <v>-34.331606366718773</v>
      </c>
      <c r="BP34" s="115">
        <f t="shared" si="15"/>
        <v>-28.219343944531289</v>
      </c>
      <c r="BQ34" s="115">
        <f t="shared" si="16"/>
        <v>-47.431347321726598</v>
      </c>
      <c r="BR34" s="115">
        <f t="shared" si="17"/>
        <v>-43.052245536210989</v>
      </c>
      <c r="BS34" s="115">
        <f t="shared" si="18"/>
        <v>-57</v>
      </c>
      <c r="BT34" s="115">
        <f t="shared" si="19"/>
        <v>-51</v>
      </c>
      <c r="BV34" s="116">
        <f t="shared" si="20"/>
        <v>-0.36129032258064514</v>
      </c>
      <c r="BW34" s="116">
        <f t="shared" si="21"/>
        <v>-0.1951219512195122</v>
      </c>
      <c r="BX34" s="116">
        <f t="shared" si="22"/>
        <v>-0.3675000000000001</v>
      </c>
      <c r="BY34" s="116">
        <f t="shared" si="23"/>
        <v>-0.20937500000000009</v>
      </c>
      <c r="BZ34" s="116">
        <f t="shared" si="24"/>
        <v>-0.36132926829268308</v>
      </c>
      <c r="CA34" s="116">
        <f t="shared" si="25"/>
        <v>-0.19180555555555573</v>
      </c>
      <c r="CB34" s="116">
        <f t="shared" si="26"/>
        <v>-0.34536250000000018</v>
      </c>
      <c r="CC34" s="116">
        <f t="shared" si="27"/>
        <v>-0.17723155737704938</v>
      </c>
      <c r="CD34" s="116">
        <f t="shared" si="28"/>
        <v>-0.32097404411764729</v>
      </c>
      <c r="CE34" s="116">
        <f t="shared" si="29"/>
        <v>-0.15121755514705909</v>
      </c>
      <c r="CF34" s="116">
        <f t="shared" si="30"/>
        <v>-0.30131802960526344</v>
      </c>
      <c r="CG34" s="116">
        <f t="shared" si="31"/>
        <v>-0.11500283750000032</v>
      </c>
      <c r="CH34" s="116">
        <f t="shared" si="32"/>
        <v>-0.40521294598214314</v>
      </c>
      <c r="CI34" s="116">
        <f t="shared" si="33"/>
        <v>-0.25165681112132388</v>
      </c>
      <c r="CJ34" s="116">
        <f t="shared" si="34"/>
        <v>-0.39461616513469855</v>
      </c>
      <c r="CK34" s="116">
        <f t="shared" si="35"/>
        <v>-0.24327020641837319</v>
      </c>
      <c r="CL34" s="116">
        <f t="shared" si="36"/>
        <v>-0.43917914186783885</v>
      </c>
      <c r="CM34" s="116">
        <f t="shared" si="37"/>
        <v>-0.29897392733479855</v>
      </c>
      <c r="CN34" s="116">
        <f t="shared" si="38"/>
        <v>-0.44186046511627908</v>
      </c>
      <c r="CO34" s="116">
        <f t="shared" si="39"/>
        <v>-0.2982456140350877</v>
      </c>
    </row>
    <row r="35" spans="1:93">
      <c r="A35" s="41" t="s">
        <v>54</v>
      </c>
      <c r="B35" s="44" t="s">
        <v>10</v>
      </c>
      <c r="C35" s="44">
        <v>9</v>
      </c>
      <c r="D35" s="44">
        <v>9</v>
      </c>
      <c r="E35" s="44">
        <v>9</v>
      </c>
      <c r="F35" s="44"/>
      <c r="G35" s="44"/>
      <c r="H35" s="44"/>
      <c r="I35" s="44"/>
      <c r="K35" s="103">
        <f>_xlfn.XLOOKUP($C35,'SQUO grid'!$B$4:$B$18,'SQUO grid'!C$4:C$18,"error",0,1)</f>
        <v>31</v>
      </c>
      <c r="L35" s="103">
        <f>_xlfn.XLOOKUP($C35,'SQUO grid'!$B$4:$B$18,'SQUO grid'!D$4:D$18,"error",0,1)</f>
        <v>41</v>
      </c>
      <c r="M35" s="103">
        <f>_xlfn.XLOOKUP($C35,'SQUO grid'!$B$4:$B$18,'SQUO grid'!E$4:E$18,"error",0,1)</f>
        <v>36</v>
      </c>
      <c r="N35" s="103">
        <f>_xlfn.XLOOKUP($C35,'SQUO grid'!$B$4:$B$18,'SQUO grid'!F$4:F$18,"error",0,1)</f>
        <v>48</v>
      </c>
      <c r="O35" s="103">
        <f>_xlfn.XLOOKUP($C35,'SQUO grid'!$B$4:$B$18,'SQUO grid'!G$4:G$18,"error",0,1)</f>
        <v>41</v>
      </c>
      <c r="P35" s="103">
        <f>_xlfn.XLOOKUP($C35,'SQUO grid'!$B$4:$B$18,'SQUO grid'!H$4:H$18,"error",0,1)</f>
        <v>54</v>
      </c>
      <c r="Q35" s="103">
        <f>_xlfn.XLOOKUP($C35,'SQUO grid'!$B$4:$B$18,'SQUO grid'!I$4:I$18,"error",0,1)</f>
        <v>46</v>
      </c>
      <c r="R35" s="103">
        <f>_xlfn.XLOOKUP($C35,'SQUO grid'!$B$4:$B$18,'SQUO grid'!J$4:J$18,"error",0,1)</f>
        <v>61</v>
      </c>
      <c r="S35" s="103">
        <f>_xlfn.XLOOKUP($C35,'SQUO grid'!$B$4:$B$18,'SQUO grid'!K$4:K$18,"error",0,1)</f>
        <v>51</v>
      </c>
      <c r="T35" s="103">
        <f>_xlfn.XLOOKUP($C35,'SQUO grid'!$B$4:$B$18,'SQUO grid'!L$4:L$18,"error",0,1)</f>
        <v>68</v>
      </c>
      <c r="U35" s="103">
        <f>_xlfn.XLOOKUP($C35,'SQUO grid'!$B$4:$B$18,'SQUO grid'!M$4:M$18,"error",0,1)</f>
        <v>57</v>
      </c>
      <c r="V35" s="103">
        <f>_xlfn.XLOOKUP($C35,'SQUO grid'!$B$4:$B$18,'SQUO grid'!N$4:N$18,"error",0,1)</f>
        <v>75</v>
      </c>
      <c r="W35" s="103">
        <f>_xlfn.XLOOKUP($C35,'SQUO grid'!$B$4:$B$18,'SQUO grid'!O$4:O$18,"error",0,1)</f>
        <v>77</v>
      </c>
      <c r="X35" s="103">
        <f>_xlfn.XLOOKUP($C35,'SQUO grid'!$B$4:$B$18,'SQUO grid'!P$4:P$18,"error",0,1)</f>
        <v>102</v>
      </c>
      <c r="Y35" s="103">
        <f>_xlfn.XLOOKUP($C35,'SQUO grid'!$B$4:$B$18,'SQUO grid'!Q$4:Q$18,"error",0,1)</f>
        <v>87</v>
      </c>
      <c r="Z35" s="103">
        <f>_xlfn.XLOOKUP($C35,'SQUO grid'!$B$4:$B$18,'SQUO grid'!R$4:R$18,"error",0,1)</f>
        <v>116</v>
      </c>
      <c r="AA35" s="103">
        <f>_xlfn.XLOOKUP($C35,'SQUO grid'!$B$4:$B$18,'SQUO grid'!S$4:S$18,"error",0,1)</f>
        <v>108</v>
      </c>
      <c r="AB35" s="103">
        <f>_xlfn.XLOOKUP($C35,'SQUO grid'!$B$4:$B$18,'SQUO grid'!T$4:T$18,"error",0,1)</f>
        <v>144</v>
      </c>
      <c r="AC35" s="103">
        <f>_xlfn.XLOOKUP($C35,'SQUO grid'!$B$4:$B$18,'SQUO grid'!U$4:U$18,"error",0,1)</f>
        <v>129</v>
      </c>
      <c r="AD35" s="103">
        <f>_xlfn.XLOOKUP($C35,'SQUO grid'!$B$4:$B$18,'SQUO grid'!V$4:V$18,"error",0,1)</f>
        <v>171</v>
      </c>
      <c r="AF35" s="103">
        <f>_xlfn.XLOOKUP($D35,'Compiled grid proposal'!$C$5:$C$22,'Compiled grid proposal'!D$5:D$22,"error",0,1)</f>
        <v>19.8</v>
      </c>
      <c r="AG35" s="103">
        <f>_xlfn.XLOOKUP($D35,'Compiled grid proposal'!$C$5:$C$22,'Compiled grid proposal'!E$5:E$22,"error",0,1)</f>
        <v>33</v>
      </c>
      <c r="AH35" s="103">
        <f>_xlfn.XLOOKUP($D35,'Compiled grid proposal'!$C$5:$C$22,'Compiled grid proposal'!F$5:F$22,"error",0,1)</f>
        <v>22.769999999999996</v>
      </c>
      <c r="AI35" s="103">
        <f>_xlfn.XLOOKUP($D35,'Compiled grid proposal'!$C$5:$C$22,'Compiled grid proposal'!G$5:G$22,"error",0,1)</f>
        <v>37.949999999999996</v>
      </c>
      <c r="AJ35" s="103">
        <f>_xlfn.XLOOKUP($D35,'Compiled grid proposal'!$C$5:$C$22,'Compiled grid proposal'!H$5:H$22,"error",0,1)</f>
        <v>26.185499999999994</v>
      </c>
      <c r="AK35" s="103">
        <f>_xlfn.XLOOKUP($D35,'Compiled grid proposal'!$C$5:$C$22,'Compiled grid proposal'!I$5:I$22,"error",0,1)</f>
        <v>43.642499999999991</v>
      </c>
      <c r="AL35" s="103">
        <f>_xlfn.XLOOKUP($D35,'Compiled grid proposal'!$C$5:$C$22,'Compiled grid proposal'!J$5:J$22,"error",0,1)</f>
        <v>30.113324999999993</v>
      </c>
      <c r="AM35" s="103">
        <f>_xlfn.XLOOKUP($D35,'Compiled grid proposal'!$C$5:$C$22,'Compiled grid proposal'!K$5:K$22,"error",0,1)</f>
        <v>50.188874999999989</v>
      </c>
      <c r="AN35" s="103">
        <f>_xlfn.XLOOKUP($D35,'Compiled grid proposal'!$C$5:$C$22,'Compiled grid proposal'!L$5:L$22,"error",0,1)</f>
        <v>34.630323749999988</v>
      </c>
      <c r="AO35" s="103">
        <f>_xlfn.XLOOKUP($D35,'Compiled grid proposal'!$C$5:$C$22,'Compiled grid proposal'!M$5:M$22,"error",0,1)</f>
        <v>57.717206249999983</v>
      </c>
      <c r="AP35" s="103">
        <f>_xlfn.XLOOKUP($D35,'Compiled grid proposal'!$C$5:$C$22,'Compiled grid proposal'!N$5:N$22,"error",0,1)</f>
        <v>39.824872312499984</v>
      </c>
      <c r="AQ35" s="103">
        <f>_xlfn.XLOOKUP($D35,'Compiled grid proposal'!$C$5:$C$22,'Compiled grid proposal'!O$5:O$22,"error",0,1)</f>
        <v>66.374787187499976</v>
      </c>
      <c r="AR35" s="103">
        <f>_xlfn.XLOOKUP($D35,'Compiled grid proposal'!$C$5:$C$22,'Compiled grid proposal'!P$5:P$22,"error",0,1)</f>
        <v>45.798603159374977</v>
      </c>
      <c r="AS35" s="103">
        <f>_xlfn.XLOOKUP($D35,'Compiled grid proposal'!$C$5:$C$22,'Compiled grid proposal'!Q$5:Q$22,"error",0,1)</f>
        <v>76.331005265624967</v>
      </c>
      <c r="AT35" s="103">
        <f>_xlfn.XLOOKUP($D35,'Compiled grid proposal'!$C$5:$C$22,'Compiled grid proposal'!R$5:R$22,"error",0,1)</f>
        <v>52.668393633281227</v>
      </c>
      <c r="AU35" s="103">
        <f>_xlfn.XLOOKUP($D35,'Compiled grid proposal'!$C$5:$C$22,'Compiled grid proposal'!S$5:S$22,"error",0,1)</f>
        <v>87.780656055468711</v>
      </c>
      <c r="AV35" s="103">
        <f>_xlfn.XLOOKUP($D35,'Compiled grid proposal'!$C$5:$C$22,'Compiled grid proposal'!T$5:T$22,"error",0,1)</f>
        <v>60.568652678273402</v>
      </c>
      <c r="AW35" s="103">
        <f>_xlfn.XLOOKUP($D35,'Compiled grid proposal'!$C$5:$C$22,'Compiled grid proposal'!U$5:U$22,"error",0,1)</f>
        <v>100.94775446378901</v>
      </c>
      <c r="AX35" s="103">
        <f>_xlfn.XLOOKUP($D35,'Compiled grid proposal'!$C$5:$C$22,'Compiled grid proposal'!V$5:V$22,"error",0,1)</f>
        <v>72</v>
      </c>
      <c r="AY35" s="103">
        <f>_xlfn.XLOOKUP($D35,'Compiled grid proposal'!$C$5:$C$22,'Compiled grid proposal'!W$5:W$22,"error",0,1)</f>
        <v>120</v>
      </c>
      <c r="BA35" s="115">
        <f t="shared" si="0"/>
        <v>-11.2</v>
      </c>
      <c r="BB35" s="115">
        <f t="shared" si="1"/>
        <v>-8</v>
      </c>
      <c r="BC35" s="115">
        <f t="shared" si="2"/>
        <v>-13.230000000000004</v>
      </c>
      <c r="BD35" s="115">
        <f t="shared" si="3"/>
        <v>-10.050000000000004</v>
      </c>
      <c r="BE35" s="115">
        <f t="shared" si="4"/>
        <v>-14.814500000000006</v>
      </c>
      <c r="BF35" s="115">
        <f t="shared" si="5"/>
        <v>-10.357500000000009</v>
      </c>
      <c r="BG35" s="115">
        <f t="shared" si="6"/>
        <v>-15.886675000000007</v>
      </c>
      <c r="BH35" s="115">
        <f t="shared" si="7"/>
        <v>-10.811125000000011</v>
      </c>
      <c r="BI35" s="115">
        <f t="shared" si="8"/>
        <v>-16.369676250000012</v>
      </c>
      <c r="BJ35" s="115">
        <f t="shared" si="9"/>
        <v>-10.282793750000017</v>
      </c>
      <c r="BK35" s="115">
        <f t="shared" si="10"/>
        <v>-17.175127687500016</v>
      </c>
      <c r="BL35" s="115">
        <f t="shared" si="11"/>
        <v>-8.625212812500024</v>
      </c>
      <c r="BM35" s="115">
        <f t="shared" si="12"/>
        <v>-31.201396840625023</v>
      </c>
      <c r="BN35" s="115">
        <f t="shared" si="13"/>
        <v>-25.668994734375033</v>
      </c>
      <c r="BO35" s="115">
        <f t="shared" si="14"/>
        <v>-34.331606366718773</v>
      </c>
      <c r="BP35" s="115">
        <f t="shared" si="15"/>
        <v>-28.219343944531289</v>
      </c>
      <c r="BQ35" s="115">
        <f t="shared" si="16"/>
        <v>-47.431347321726598</v>
      </c>
      <c r="BR35" s="115">
        <f t="shared" si="17"/>
        <v>-43.052245536210989</v>
      </c>
      <c r="BS35" s="115">
        <f t="shared" si="18"/>
        <v>-57</v>
      </c>
      <c r="BT35" s="115">
        <f t="shared" si="19"/>
        <v>-51</v>
      </c>
      <c r="BV35" s="116">
        <f t="shared" si="20"/>
        <v>-0.36129032258064514</v>
      </c>
      <c r="BW35" s="116">
        <f t="shared" si="21"/>
        <v>-0.1951219512195122</v>
      </c>
      <c r="BX35" s="116">
        <f t="shared" si="22"/>
        <v>-0.3675000000000001</v>
      </c>
      <c r="BY35" s="116">
        <f t="shared" si="23"/>
        <v>-0.20937500000000009</v>
      </c>
      <c r="BZ35" s="116">
        <f t="shared" si="24"/>
        <v>-0.36132926829268308</v>
      </c>
      <c r="CA35" s="116">
        <f t="shared" si="25"/>
        <v>-0.19180555555555573</v>
      </c>
      <c r="CB35" s="116">
        <f t="shared" si="26"/>
        <v>-0.34536250000000018</v>
      </c>
      <c r="CC35" s="116">
        <f t="shared" si="27"/>
        <v>-0.17723155737704938</v>
      </c>
      <c r="CD35" s="116">
        <f t="shared" si="28"/>
        <v>-0.32097404411764729</v>
      </c>
      <c r="CE35" s="116">
        <f t="shared" si="29"/>
        <v>-0.15121755514705909</v>
      </c>
      <c r="CF35" s="116">
        <f t="shared" si="30"/>
        <v>-0.30131802960526344</v>
      </c>
      <c r="CG35" s="116">
        <f t="shared" si="31"/>
        <v>-0.11500283750000032</v>
      </c>
      <c r="CH35" s="116">
        <f t="shared" si="32"/>
        <v>-0.40521294598214314</v>
      </c>
      <c r="CI35" s="116">
        <f t="shared" si="33"/>
        <v>-0.25165681112132388</v>
      </c>
      <c r="CJ35" s="116">
        <f t="shared" si="34"/>
        <v>-0.39461616513469855</v>
      </c>
      <c r="CK35" s="116">
        <f t="shared" si="35"/>
        <v>-0.24327020641837319</v>
      </c>
      <c r="CL35" s="116">
        <f t="shared" si="36"/>
        <v>-0.43917914186783885</v>
      </c>
      <c r="CM35" s="116">
        <f t="shared" si="37"/>
        <v>-0.29897392733479855</v>
      </c>
      <c r="CN35" s="116">
        <f t="shared" si="38"/>
        <v>-0.44186046511627908</v>
      </c>
      <c r="CO35" s="116">
        <f t="shared" si="39"/>
        <v>-0.2982456140350877</v>
      </c>
    </row>
    <row r="36" spans="1:93">
      <c r="A36" s="41" t="s">
        <v>55</v>
      </c>
      <c r="B36" s="44" t="s">
        <v>10</v>
      </c>
      <c r="C36" s="100">
        <v>9</v>
      </c>
      <c r="D36" s="44">
        <v>9</v>
      </c>
      <c r="E36" s="44">
        <v>9</v>
      </c>
      <c r="F36" s="44"/>
      <c r="G36" s="44"/>
      <c r="H36" s="44"/>
      <c r="I36" s="44"/>
      <c r="K36" s="103">
        <f>_xlfn.XLOOKUP($C36,'SQUO grid'!$B$4:$B$18,'SQUO grid'!C$4:C$18,"error",0,1)</f>
        <v>31</v>
      </c>
      <c r="L36" s="103">
        <f>_xlfn.XLOOKUP($C36,'SQUO grid'!$B$4:$B$18,'SQUO grid'!D$4:D$18,"error",0,1)</f>
        <v>41</v>
      </c>
      <c r="M36" s="103">
        <f>_xlfn.XLOOKUP($C36,'SQUO grid'!$B$4:$B$18,'SQUO grid'!E$4:E$18,"error",0,1)</f>
        <v>36</v>
      </c>
      <c r="N36" s="103">
        <f>_xlfn.XLOOKUP($C36,'SQUO grid'!$B$4:$B$18,'SQUO grid'!F$4:F$18,"error",0,1)</f>
        <v>48</v>
      </c>
      <c r="O36" s="103">
        <f>_xlfn.XLOOKUP($C36,'SQUO grid'!$B$4:$B$18,'SQUO grid'!G$4:G$18,"error",0,1)</f>
        <v>41</v>
      </c>
      <c r="P36" s="103">
        <f>_xlfn.XLOOKUP($C36,'SQUO grid'!$B$4:$B$18,'SQUO grid'!H$4:H$18,"error",0,1)</f>
        <v>54</v>
      </c>
      <c r="Q36" s="103">
        <f>_xlfn.XLOOKUP($C36,'SQUO grid'!$B$4:$B$18,'SQUO grid'!I$4:I$18,"error",0,1)</f>
        <v>46</v>
      </c>
      <c r="R36" s="103">
        <f>_xlfn.XLOOKUP($C36,'SQUO grid'!$B$4:$B$18,'SQUO grid'!J$4:J$18,"error",0,1)</f>
        <v>61</v>
      </c>
      <c r="S36" s="103">
        <f>_xlfn.XLOOKUP($C36,'SQUO grid'!$B$4:$B$18,'SQUO grid'!K$4:K$18,"error",0,1)</f>
        <v>51</v>
      </c>
      <c r="T36" s="103">
        <f>_xlfn.XLOOKUP($C36,'SQUO grid'!$B$4:$B$18,'SQUO grid'!L$4:L$18,"error",0,1)</f>
        <v>68</v>
      </c>
      <c r="U36" s="103">
        <f>_xlfn.XLOOKUP($C36,'SQUO grid'!$B$4:$B$18,'SQUO grid'!M$4:M$18,"error",0,1)</f>
        <v>57</v>
      </c>
      <c r="V36" s="103">
        <f>_xlfn.XLOOKUP($C36,'SQUO grid'!$B$4:$B$18,'SQUO grid'!N$4:N$18,"error",0,1)</f>
        <v>75</v>
      </c>
      <c r="W36" s="103">
        <f>_xlfn.XLOOKUP($C36,'SQUO grid'!$B$4:$B$18,'SQUO grid'!O$4:O$18,"error",0,1)</f>
        <v>77</v>
      </c>
      <c r="X36" s="103">
        <f>_xlfn.XLOOKUP($C36,'SQUO grid'!$B$4:$B$18,'SQUO grid'!P$4:P$18,"error",0,1)</f>
        <v>102</v>
      </c>
      <c r="Y36" s="103">
        <f>_xlfn.XLOOKUP($C36,'SQUO grid'!$B$4:$B$18,'SQUO grid'!Q$4:Q$18,"error",0,1)</f>
        <v>87</v>
      </c>
      <c r="Z36" s="103">
        <f>_xlfn.XLOOKUP($C36,'SQUO grid'!$B$4:$B$18,'SQUO grid'!R$4:R$18,"error",0,1)</f>
        <v>116</v>
      </c>
      <c r="AA36" s="103">
        <f>_xlfn.XLOOKUP($C36,'SQUO grid'!$B$4:$B$18,'SQUO grid'!S$4:S$18,"error",0,1)</f>
        <v>108</v>
      </c>
      <c r="AB36" s="103">
        <f>_xlfn.XLOOKUP($C36,'SQUO grid'!$B$4:$B$18,'SQUO grid'!T$4:T$18,"error",0,1)</f>
        <v>144</v>
      </c>
      <c r="AC36" s="103">
        <f>_xlfn.XLOOKUP($C36,'SQUO grid'!$B$4:$B$18,'SQUO grid'!U$4:U$18,"error",0,1)</f>
        <v>129</v>
      </c>
      <c r="AD36" s="103">
        <f>_xlfn.XLOOKUP($C36,'SQUO grid'!$B$4:$B$18,'SQUO grid'!V$4:V$18,"error",0,1)</f>
        <v>171</v>
      </c>
      <c r="AF36" s="103">
        <f>_xlfn.XLOOKUP($D36,'Compiled grid proposal'!$C$5:$C$22,'Compiled grid proposal'!D$5:D$22,"error",0,1)</f>
        <v>19.8</v>
      </c>
      <c r="AG36" s="103">
        <f>_xlfn.XLOOKUP($D36,'Compiled grid proposal'!$C$5:$C$22,'Compiled grid proposal'!E$5:E$22,"error",0,1)</f>
        <v>33</v>
      </c>
      <c r="AH36" s="103">
        <f>_xlfn.XLOOKUP($D36,'Compiled grid proposal'!$C$5:$C$22,'Compiled grid proposal'!F$5:F$22,"error",0,1)</f>
        <v>22.769999999999996</v>
      </c>
      <c r="AI36" s="103">
        <f>_xlfn.XLOOKUP($D36,'Compiled grid proposal'!$C$5:$C$22,'Compiled grid proposal'!G$5:G$22,"error",0,1)</f>
        <v>37.949999999999996</v>
      </c>
      <c r="AJ36" s="103">
        <f>_xlfn.XLOOKUP($D36,'Compiled grid proposal'!$C$5:$C$22,'Compiled grid proposal'!H$5:H$22,"error",0,1)</f>
        <v>26.185499999999994</v>
      </c>
      <c r="AK36" s="103">
        <f>_xlfn.XLOOKUP($D36,'Compiled grid proposal'!$C$5:$C$22,'Compiled grid proposal'!I$5:I$22,"error",0,1)</f>
        <v>43.642499999999991</v>
      </c>
      <c r="AL36" s="103">
        <f>_xlfn.XLOOKUP($D36,'Compiled grid proposal'!$C$5:$C$22,'Compiled grid proposal'!J$5:J$22,"error",0,1)</f>
        <v>30.113324999999993</v>
      </c>
      <c r="AM36" s="103">
        <f>_xlfn.XLOOKUP($D36,'Compiled grid proposal'!$C$5:$C$22,'Compiled grid proposal'!K$5:K$22,"error",0,1)</f>
        <v>50.188874999999989</v>
      </c>
      <c r="AN36" s="103">
        <f>_xlfn.XLOOKUP($D36,'Compiled grid proposal'!$C$5:$C$22,'Compiled grid proposal'!L$5:L$22,"error",0,1)</f>
        <v>34.630323749999988</v>
      </c>
      <c r="AO36" s="103">
        <f>_xlfn.XLOOKUP($D36,'Compiled grid proposal'!$C$5:$C$22,'Compiled grid proposal'!M$5:M$22,"error",0,1)</f>
        <v>57.717206249999983</v>
      </c>
      <c r="AP36" s="103">
        <f>_xlfn.XLOOKUP($D36,'Compiled grid proposal'!$C$5:$C$22,'Compiled grid proposal'!N$5:N$22,"error",0,1)</f>
        <v>39.824872312499984</v>
      </c>
      <c r="AQ36" s="103">
        <f>_xlfn.XLOOKUP($D36,'Compiled grid proposal'!$C$5:$C$22,'Compiled grid proposal'!O$5:O$22,"error",0,1)</f>
        <v>66.374787187499976</v>
      </c>
      <c r="AR36" s="103">
        <f>_xlfn.XLOOKUP($D36,'Compiled grid proposal'!$C$5:$C$22,'Compiled grid proposal'!P$5:P$22,"error",0,1)</f>
        <v>45.798603159374977</v>
      </c>
      <c r="AS36" s="103">
        <f>_xlfn.XLOOKUP($D36,'Compiled grid proposal'!$C$5:$C$22,'Compiled grid proposal'!Q$5:Q$22,"error",0,1)</f>
        <v>76.331005265624967</v>
      </c>
      <c r="AT36" s="103">
        <f>_xlfn.XLOOKUP($D36,'Compiled grid proposal'!$C$5:$C$22,'Compiled grid proposal'!R$5:R$22,"error",0,1)</f>
        <v>52.668393633281227</v>
      </c>
      <c r="AU36" s="103">
        <f>_xlfn.XLOOKUP($D36,'Compiled grid proposal'!$C$5:$C$22,'Compiled grid proposal'!S$5:S$22,"error",0,1)</f>
        <v>87.780656055468711</v>
      </c>
      <c r="AV36" s="103">
        <f>_xlfn.XLOOKUP($D36,'Compiled grid proposal'!$C$5:$C$22,'Compiled grid proposal'!T$5:T$22,"error",0,1)</f>
        <v>60.568652678273402</v>
      </c>
      <c r="AW36" s="103">
        <f>_xlfn.XLOOKUP($D36,'Compiled grid proposal'!$C$5:$C$22,'Compiled grid proposal'!U$5:U$22,"error",0,1)</f>
        <v>100.94775446378901</v>
      </c>
      <c r="AX36" s="103">
        <f>_xlfn.XLOOKUP($D36,'Compiled grid proposal'!$C$5:$C$22,'Compiled grid proposal'!V$5:V$22,"error",0,1)</f>
        <v>72</v>
      </c>
      <c r="AY36" s="103">
        <f>_xlfn.XLOOKUP($D36,'Compiled grid proposal'!$C$5:$C$22,'Compiled grid proposal'!W$5:W$22,"error",0,1)</f>
        <v>120</v>
      </c>
      <c r="BA36" s="115">
        <f t="shared" si="0"/>
        <v>-11.2</v>
      </c>
      <c r="BB36" s="115">
        <f t="shared" si="1"/>
        <v>-8</v>
      </c>
      <c r="BC36" s="115">
        <f t="shared" si="2"/>
        <v>-13.230000000000004</v>
      </c>
      <c r="BD36" s="115">
        <f t="shared" si="3"/>
        <v>-10.050000000000004</v>
      </c>
      <c r="BE36" s="115">
        <f t="shared" si="4"/>
        <v>-14.814500000000006</v>
      </c>
      <c r="BF36" s="115">
        <f t="shared" si="5"/>
        <v>-10.357500000000009</v>
      </c>
      <c r="BG36" s="115">
        <f t="shared" si="6"/>
        <v>-15.886675000000007</v>
      </c>
      <c r="BH36" s="115">
        <f t="shared" si="7"/>
        <v>-10.811125000000011</v>
      </c>
      <c r="BI36" s="115">
        <f t="shared" si="8"/>
        <v>-16.369676250000012</v>
      </c>
      <c r="BJ36" s="115">
        <f t="shared" si="9"/>
        <v>-10.282793750000017</v>
      </c>
      <c r="BK36" s="115">
        <f t="shared" si="10"/>
        <v>-17.175127687500016</v>
      </c>
      <c r="BL36" s="115">
        <f t="shared" si="11"/>
        <v>-8.625212812500024</v>
      </c>
      <c r="BM36" s="115">
        <f t="shared" si="12"/>
        <v>-31.201396840625023</v>
      </c>
      <c r="BN36" s="115">
        <f t="shared" si="13"/>
        <v>-25.668994734375033</v>
      </c>
      <c r="BO36" s="115">
        <f t="shared" si="14"/>
        <v>-34.331606366718773</v>
      </c>
      <c r="BP36" s="115">
        <f t="shared" si="15"/>
        <v>-28.219343944531289</v>
      </c>
      <c r="BQ36" s="115">
        <f t="shared" si="16"/>
        <v>-47.431347321726598</v>
      </c>
      <c r="BR36" s="115">
        <f t="shared" si="17"/>
        <v>-43.052245536210989</v>
      </c>
      <c r="BS36" s="115">
        <f t="shared" si="18"/>
        <v>-57</v>
      </c>
      <c r="BT36" s="115">
        <f t="shared" si="19"/>
        <v>-51</v>
      </c>
      <c r="BV36" s="116">
        <f t="shared" si="20"/>
        <v>-0.36129032258064514</v>
      </c>
      <c r="BW36" s="116">
        <f t="shared" si="21"/>
        <v>-0.1951219512195122</v>
      </c>
      <c r="BX36" s="116">
        <f t="shared" si="22"/>
        <v>-0.3675000000000001</v>
      </c>
      <c r="BY36" s="116">
        <f t="shared" si="23"/>
        <v>-0.20937500000000009</v>
      </c>
      <c r="BZ36" s="116">
        <f t="shared" si="24"/>
        <v>-0.36132926829268308</v>
      </c>
      <c r="CA36" s="116">
        <f t="shared" si="25"/>
        <v>-0.19180555555555573</v>
      </c>
      <c r="CB36" s="116">
        <f t="shared" si="26"/>
        <v>-0.34536250000000018</v>
      </c>
      <c r="CC36" s="116">
        <f t="shared" si="27"/>
        <v>-0.17723155737704938</v>
      </c>
      <c r="CD36" s="116">
        <f t="shared" si="28"/>
        <v>-0.32097404411764729</v>
      </c>
      <c r="CE36" s="116">
        <f t="shared" si="29"/>
        <v>-0.15121755514705909</v>
      </c>
      <c r="CF36" s="116">
        <f t="shared" si="30"/>
        <v>-0.30131802960526344</v>
      </c>
      <c r="CG36" s="116">
        <f t="shared" si="31"/>
        <v>-0.11500283750000032</v>
      </c>
      <c r="CH36" s="116">
        <f t="shared" si="32"/>
        <v>-0.40521294598214314</v>
      </c>
      <c r="CI36" s="116">
        <f t="shared" si="33"/>
        <v>-0.25165681112132388</v>
      </c>
      <c r="CJ36" s="116">
        <f t="shared" si="34"/>
        <v>-0.39461616513469855</v>
      </c>
      <c r="CK36" s="116">
        <f t="shared" si="35"/>
        <v>-0.24327020641837319</v>
      </c>
      <c r="CL36" s="116">
        <f t="shared" si="36"/>
        <v>-0.43917914186783885</v>
      </c>
      <c r="CM36" s="116">
        <f t="shared" si="37"/>
        <v>-0.29897392733479855</v>
      </c>
      <c r="CN36" s="116">
        <f t="shared" si="38"/>
        <v>-0.44186046511627908</v>
      </c>
      <c r="CO36" s="116">
        <f t="shared" si="39"/>
        <v>-0.2982456140350877</v>
      </c>
    </row>
    <row r="37" spans="1:93">
      <c r="A37" s="41" t="s">
        <v>56</v>
      </c>
      <c r="B37" s="44" t="s">
        <v>10</v>
      </c>
      <c r="C37" s="100">
        <v>9</v>
      </c>
      <c r="D37" s="44">
        <v>9</v>
      </c>
      <c r="E37" s="44">
        <v>9</v>
      </c>
      <c r="F37" s="44"/>
      <c r="G37" s="44"/>
      <c r="H37" s="44"/>
      <c r="I37" s="44"/>
      <c r="K37" s="103">
        <f>_xlfn.XLOOKUP($C37,'SQUO grid'!$B$4:$B$18,'SQUO grid'!C$4:C$18,"error",0,1)</f>
        <v>31</v>
      </c>
      <c r="L37" s="103">
        <f>_xlfn.XLOOKUP($C37,'SQUO grid'!$B$4:$B$18,'SQUO grid'!D$4:D$18,"error",0,1)</f>
        <v>41</v>
      </c>
      <c r="M37" s="103">
        <f>_xlfn.XLOOKUP($C37,'SQUO grid'!$B$4:$B$18,'SQUO grid'!E$4:E$18,"error",0,1)</f>
        <v>36</v>
      </c>
      <c r="N37" s="103">
        <f>_xlfn.XLOOKUP($C37,'SQUO grid'!$B$4:$B$18,'SQUO grid'!F$4:F$18,"error",0,1)</f>
        <v>48</v>
      </c>
      <c r="O37" s="103">
        <f>_xlfn.XLOOKUP($C37,'SQUO grid'!$B$4:$B$18,'SQUO grid'!G$4:G$18,"error",0,1)</f>
        <v>41</v>
      </c>
      <c r="P37" s="103">
        <f>_xlfn.XLOOKUP($C37,'SQUO grid'!$B$4:$B$18,'SQUO grid'!H$4:H$18,"error",0,1)</f>
        <v>54</v>
      </c>
      <c r="Q37" s="103">
        <f>_xlfn.XLOOKUP($C37,'SQUO grid'!$B$4:$B$18,'SQUO grid'!I$4:I$18,"error",0,1)</f>
        <v>46</v>
      </c>
      <c r="R37" s="103">
        <f>_xlfn.XLOOKUP($C37,'SQUO grid'!$B$4:$B$18,'SQUO grid'!J$4:J$18,"error",0,1)</f>
        <v>61</v>
      </c>
      <c r="S37" s="103">
        <f>_xlfn.XLOOKUP($C37,'SQUO grid'!$B$4:$B$18,'SQUO grid'!K$4:K$18,"error",0,1)</f>
        <v>51</v>
      </c>
      <c r="T37" s="103">
        <f>_xlfn.XLOOKUP($C37,'SQUO grid'!$B$4:$B$18,'SQUO grid'!L$4:L$18,"error",0,1)</f>
        <v>68</v>
      </c>
      <c r="U37" s="103">
        <f>_xlfn.XLOOKUP($C37,'SQUO grid'!$B$4:$B$18,'SQUO grid'!M$4:M$18,"error",0,1)</f>
        <v>57</v>
      </c>
      <c r="V37" s="103">
        <f>_xlfn.XLOOKUP($C37,'SQUO grid'!$B$4:$B$18,'SQUO grid'!N$4:N$18,"error",0,1)</f>
        <v>75</v>
      </c>
      <c r="W37" s="103">
        <f>_xlfn.XLOOKUP($C37,'SQUO grid'!$B$4:$B$18,'SQUO grid'!O$4:O$18,"error",0,1)</f>
        <v>77</v>
      </c>
      <c r="X37" s="103">
        <f>_xlfn.XLOOKUP($C37,'SQUO grid'!$B$4:$B$18,'SQUO grid'!P$4:P$18,"error",0,1)</f>
        <v>102</v>
      </c>
      <c r="Y37" s="103">
        <f>_xlfn.XLOOKUP($C37,'SQUO grid'!$B$4:$B$18,'SQUO grid'!Q$4:Q$18,"error",0,1)</f>
        <v>87</v>
      </c>
      <c r="Z37" s="103">
        <f>_xlfn.XLOOKUP($C37,'SQUO grid'!$B$4:$B$18,'SQUO grid'!R$4:R$18,"error",0,1)</f>
        <v>116</v>
      </c>
      <c r="AA37" s="103">
        <f>_xlfn.XLOOKUP($C37,'SQUO grid'!$B$4:$B$18,'SQUO grid'!S$4:S$18,"error",0,1)</f>
        <v>108</v>
      </c>
      <c r="AB37" s="103">
        <f>_xlfn.XLOOKUP($C37,'SQUO grid'!$B$4:$B$18,'SQUO grid'!T$4:T$18,"error",0,1)</f>
        <v>144</v>
      </c>
      <c r="AC37" s="103">
        <f>_xlfn.XLOOKUP($C37,'SQUO grid'!$B$4:$B$18,'SQUO grid'!U$4:U$18,"error",0,1)</f>
        <v>129</v>
      </c>
      <c r="AD37" s="103">
        <f>_xlfn.XLOOKUP($C37,'SQUO grid'!$B$4:$B$18,'SQUO grid'!V$4:V$18,"error",0,1)</f>
        <v>171</v>
      </c>
      <c r="AF37" s="103">
        <f>_xlfn.XLOOKUP($D37,'Compiled grid proposal'!$C$5:$C$22,'Compiled grid proposal'!D$5:D$22,"error",0,1)</f>
        <v>19.8</v>
      </c>
      <c r="AG37" s="103">
        <f>_xlfn.XLOOKUP($D37,'Compiled grid proposal'!$C$5:$C$22,'Compiled grid proposal'!E$5:E$22,"error",0,1)</f>
        <v>33</v>
      </c>
      <c r="AH37" s="103">
        <f>_xlfn.XLOOKUP($D37,'Compiled grid proposal'!$C$5:$C$22,'Compiled grid proposal'!F$5:F$22,"error",0,1)</f>
        <v>22.769999999999996</v>
      </c>
      <c r="AI37" s="103">
        <f>_xlfn.XLOOKUP($D37,'Compiled grid proposal'!$C$5:$C$22,'Compiled grid proposal'!G$5:G$22,"error",0,1)</f>
        <v>37.949999999999996</v>
      </c>
      <c r="AJ37" s="103">
        <f>_xlfn.XLOOKUP($D37,'Compiled grid proposal'!$C$5:$C$22,'Compiled grid proposal'!H$5:H$22,"error",0,1)</f>
        <v>26.185499999999994</v>
      </c>
      <c r="AK37" s="103">
        <f>_xlfn.XLOOKUP($D37,'Compiled grid proposal'!$C$5:$C$22,'Compiled grid proposal'!I$5:I$22,"error",0,1)</f>
        <v>43.642499999999991</v>
      </c>
      <c r="AL37" s="103">
        <f>_xlfn.XLOOKUP($D37,'Compiled grid proposal'!$C$5:$C$22,'Compiled grid proposal'!J$5:J$22,"error",0,1)</f>
        <v>30.113324999999993</v>
      </c>
      <c r="AM37" s="103">
        <f>_xlfn.XLOOKUP($D37,'Compiled grid proposal'!$C$5:$C$22,'Compiled grid proposal'!K$5:K$22,"error",0,1)</f>
        <v>50.188874999999989</v>
      </c>
      <c r="AN37" s="103">
        <f>_xlfn.XLOOKUP($D37,'Compiled grid proposal'!$C$5:$C$22,'Compiled grid proposal'!L$5:L$22,"error",0,1)</f>
        <v>34.630323749999988</v>
      </c>
      <c r="AO37" s="103">
        <f>_xlfn.XLOOKUP($D37,'Compiled grid proposal'!$C$5:$C$22,'Compiled grid proposal'!M$5:M$22,"error",0,1)</f>
        <v>57.717206249999983</v>
      </c>
      <c r="AP37" s="103">
        <f>_xlfn.XLOOKUP($D37,'Compiled grid proposal'!$C$5:$C$22,'Compiled grid proposal'!N$5:N$22,"error",0,1)</f>
        <v>39.824872312499984</v>
      </c>
      <c r="AQ37" s="103">
        <f>_xlfn.XLOOKUP($D37,'Compiled grid proposal'!$C$5:$C$22,'Compiled grid proposal'!O$5:O$22,"error",0,1)</f>
        <v>66.374787187499976</v>
      </c>
      <c r="AR37" s="103">
        <f>_xlfn.XLOOKUP($D37,'Compiled grid proposal'!$C$5:$C$22,'Compiled grid proposal'!P$5:P$22,"error",0,1)</f>
        <v>45.798603159374977</v>
      </c>
      <c r="AS37" s="103">
        <f>_xlfn.XLOOKUP($D37,'Compiled grid proposal'!$C$5:$C$22,'Compiled grid proposal'!Q$5:Q$22,"error",0,1)</f>
        <v>76.331005265624967</v>
      </c>
      <c r="AT37" s="103">
        <f>_xlfn.XLOOKUP($D37,'Compiled grid proposal'!$C$5:$C$22,'Compiled grid proposal'!R$5:R$22,"error",0,1)</f>
        <v>52.668393633281227</v>
      </c>
      <c r="AU37" s="103">
        <f>_xlfn.XLOOKUP($D37,'Compiled grid proposal'!$C$5:$C$22,'Compiled grid proposal'!S$5:S$22,"error",0,1)</f>
        <v>87.780656055468711</v>
      </c>
      <c r="AV37" s="103">
        <f>_xlfn.XLOOKUP($D37,'Compiled grid proposal'!$C$5:$C$22,'Compiled grid proposal'!T$5:T$22,"error",0,1)</f>
        <v>60.568652678273402</v>
      </c>
      <c r="AW37" s="103">
        <f>_xlfn.XLOOKUP($D37,'Compiled grid proposal'!$C$5:$C$22,'Compiled grid proposal'!U$5:U$22,"error",0,1)</f>
        <v>100.94775446378901</v>
      </c>
      <c r="AX37" s="103">
        <f>_xlfn.XLOOKUP($D37,'Compiled grid proposal'!$C$5:$C$22,'Compiled grid proposal'!V$5:V$22,"error",0,1)</f>
        <v>72</v>
      </c>
      <c r="AY37" s="103">
        <f>_xlfn.XLOOKUP($D37,'Compiled grid proposal'!$C$5:$C$22,'Compiled grid proposal'!W$5:W$22,"error",0,1)</f>
        <v>120</v>
      </c>
      <c r="BA37" s="115">
        <f t="shared" si="0"/>
        <v>-11.2</v>
      </c>
      <c r="BB37" s="115">
        <f t="shared" si="1"/>
        <v>-8</v>
      </c>
      <c r="BC37" s="115">
        <f t="shared" si="2"/>
        <v>-13.230000000000004</v>
      </c>
      <c r="BD37" s="115">
        <f t="shared" si="3"/>
        <v>-10.050000000000004</v>
      </c>
      <c r="BE37" s="115">
        <f t="shared" si="4"/>
        <v>-14.814500000000006</v>
      </c>
      <c r="BF37" s="115">
        <f t="shared" si="5"/>
        <v>-10.357500000000009</v>
      </c>
      <c r="BG37" s="115">
        <f t="shared" si="6"/>
        <v>-15.886675000000007</v>
      </c>
      <c r="BH37" s="115">
        <f t="shared" si="7"/>
        <v>-10.811125000000011</v>
      </c>
      <c r="BI37" s="115">
        <f t="shared" si="8"/>
        <v>-16.369676250000012</v>
      </c>
      <c r="BJ37" s="115">
        <f t="shared" si="9"/>
        <v>-10.282793750000017</v>
      </c>
      <c r="BK37" s="115">
        <f t="shared" si="10"/>
        <v>-17.175127687500016</v>
      </c>
      <c r="BL37" s="115">
        <f t="shared" si="11"/>
        <v>-8.625212812500024</v>
      </c>
      <c r="BM37" s="115">
        <f t="shared" si="12"/>
        <v>-31.201396840625023</v>
      </c>
      <c r="BN37" s="115">
        <f t="shared" si="13"/>
        <v>-25.668994734375033</v>
      </c>
      <c r="BO37" s="115">
        <f t="shared" si="14"/>
        <v>-34.331606366718773</v>
      </c>
      <c r="BP37" s="115">
        <f t="shared" si="15"/>
        <v>-28.219343944531289</v>
      </c>
      <c r="BQ37" s="115">
        <f t="shared" si="16"/>
        <v>-47.431347321726598</v>
      </c>
      <c r="BR37" s="115">
        <f t="shared" si="17"/>
        <v>-43.052245536210989</v>
      </c>
      <c r="BS37" s="115">
        <f t="shared" si="18"/>
        <v>-57</v>
      </c>
      <c r="BT37" s="115">
        <f t="shared" si="19"/>
        <v>-51</v>
      </c>
      <c r="BV37" s="116">
        <f t="shared" si="20"/>
        <v>-0.36129032258064514</v>
      </c>
      <c r="BW37" s="116">
        <f t="shared" si="21"/>
        <v>-0.1951219512195122</v>
      </c>
      <c r="BX37" s="116">
        <f t="shared" si="22"/>
        <v>-0.3675000000000001</v>
      </c>
      <c r="BY37" s="116">
        <f t="shared" si="23"/>
        <v>-0.20937500000000009</v>
      </c>
      <c r="BZ37" s="116">
        <f t="shared" si="24"/>
        <v>-0.36132926829268308</v>
      </c>
      <c r="CA37" s="116">
        <f t="shared" si="25"/>
        <v>-0.19180555555555573</v>
      </c>
      <c r="CB37" s="116">
        <f t="shared" si="26"/>
        <v>-0.34536250000000018</v>
      </c>
      <c r="CC37" s="116">
        <f t="shared" si="27"/>
        <v>-0.17723155737704938</v>
      </c>
      <c r="CD37" s="116">
        <f t="shared" si="28"/>
        <v>-0.32097404411764729</v>
      </c>
      <c r="CE37" s="116">
        <f t="shared" si="29"/>
        <v>-0.15121755514705909</v>
      </c>
      <c r="CF37" s="116">
        <f t="shared" si="30"/>
        <v>-0.30131802960526344</v>
      </c>
      <c r="CG37" s="116">
        <f t="shared" si="31"/>
        <v>-0.11500283750000032</v>
      </c>
      <c r="CH37" s="116">
        <f t="shared" si="32"/>
        <v>-0.40521294598214314</v>
      </c>
      <c r="CI37" s="116">
        <f t="shared" si="33"/>
        <v>-0.25165681112132388</v>
      </c>
      <c r="CJ37" s="116">
        <f t="shared" si="34"/>
        <v>-0.39461616513469855</v>
      </c>
      <c r="CK37" s="116">
        <f t="shared" si="35"/>
        <v>-0.24327020641837319</v>
      </c>
      <c r="CL37" s="116">
        <f t="shared" si="36"/>
        <v>-0.43917914186783885</v>
      </c>
      <c r="CM37" s="116">
        <f t="shared" si="37"/>
        <v>-0.29897392733479855</v>
      </c>
      <c r="CN37" s="116">
        <f t="shared" si="38"/>
        <v>-0.44186046511627908</v>
      </c>
      <c r="CO37" s="116">
        <f t="shared" si="39"/>
        <v>-0.2982456140350877</v>
      </c>
    </row>
    <row r="38" spans="1:93">
      <c r="A38" s="41" t="s">
        <v>57</v>
      </c>
      <c r="B38" s="44" t="s">
        <v>10</v>
      </c>
      <c r="C38" s="100">
        <v>9</v>
      </c>
      <c r="D38" s="44">
        <v>9</v>
      </c>
      <c r="E38" s="44">
        <v>9</v>
      </c>
      <c r="F38" s="44"/>
      <c r="G38" s="44"/>
      <c r="H38" s="44"/>
      <c r="I38" s="44"/>
      <c r="K38" s="103">
        <f>_xlfn.XLOOKUP($C38,'SQUO grid'!$B$4:$B$18,'SQUO grid'!C$4:C$18,"error",0,1)</f>
        <v>31</v>
      </c>
      <c r="L38" s="103">
        <f>_xlfn.XLOOKUP($C38,'SQUO grid'!$B$4:$B$18,'SQUO grid'!D$4:D$18,"error",0,1)</f>
        <v>41</v>
      </c>
      <c r="M38" s="103">
        <f>_xlfn.XLOOKUP($C38,'SQUO grid'!$B$4:$B$18,'SQUO grid'!E$4:E$18,"error",0,1)</f>
        <v>36</v>
      </c>
      <c r="N38" s="103">
        <f>_xlfn.XLOOKUP($C38,'SQUO grid'!$B$4:$B$18,'SQUO grid'!F$4:F$18,"error",0,1)</f>
        <v>48</v>
      </c>
      <c r="O38" s="103">
        <f>_xlfn.XLOOKUP($C38,'SQUO grid'!$B$4:$B$18,'SQUO grid'!G$4:G$18,"error",0,1)</f>
        <v>41</v>
      </c>
      <c r="P38" s="103">
        <f>_xlfn.XLOOKUP($C38,'SQUO grid'!$B$4:$B$18,'SQUO grid'!H$4:H$18,"error",0,1)</f>
        <v>54</v>
      </c>
      <c r="Q38" s="103">
        <f>_xlfn.XLOOKUP($C38,'SQUO grid'!$B$4:$B$18,'SQUO grid'!I$4:I$18,"error",0,1)</f>
        <v>46</v>
      </c>
      <c r="R38" s="103">
        <f>_xlfn.XLOOKUP($C38,'SQUO grid'!$B$4:$B$18,'SQUO grid'!J$4:J$18,"error",0,1)</f>
        <v>61</v>
      </c>
      <c r="S38" s="103">
        <f>_xlfn.XLOOKUP($C38,'SQUO grid'!$B$4:$B$18,'SQUO grid'!K$4:K$18,"error",0,1)</f>
        <v>51</v>
      </c>
      <c r="T38" s="103">
        <f>_xlfn.XLOOKUP($C38,'SQUO grid'!$B$4:$B$18,'SQUO grid'!L$4:L$18,"error",0,1)</f>
        <v>68</v>
      </c>
      <c r="U38" s="103">
        <f>_xlfn.XLOOKUP($C38,'SQUO grid'!$B$4:$B$18,'SQUO grid'!M$4:M$18,"error",0,1)</f>
        <v>57</v>
      </c>
      <c r="V38" s="103">
        <f>_xlfn.XLOOKUP($C38,'SQUO grid'!$B$4:$B$18,'SQUO grid'!N$4:N$18,"error",0,1)</f>
        <v>75</v>
      </c>
      <c r="W38" s="103">
        <f>_xlfn.XLOOKUP($C38,'SQUO grid'!$B$4:$B$18,'SQUO grid'!O$4:O$18,"error",0,1)</f>
        <v>77</v>
      </c>
      <c r="X38" s="103">
        <f>_xlfn.XLOOKUP($C38,'SQUO grid'!$B$4:$B$18,'SQUO grid'!P$4:P$18,"error",0,1)</f>
        <v>102</v>
      </c>
      <c r="Y38" s="103">
        <f>_xlfn.XLOOKUP($C38,'SQUO grid'!$B$4:$B$18,'SQUO grid'!Q$4:Q$18,"error",0,1)</f>
        <v>87</v>
      </c>
      <c r="Z38" s="103">
        <f>_xlfn.XLOOKUP($C38,'SQUO grid'!$B$4:$B$18,'SQUO grid'!R$4:R$18,"error",0,1)</f>
        <v>116</v>
      </c>
      <c r="AA38" s="103">
        <f>_xlfn.XLOOKUP($C38,'SQUO grid'!$B$4:$B$18,'SQUO grid'!S$4:S$18,"error",0,1)</f>
        <v>108</v>
      </c>
      <c r="AB38" s="103">
        <f>_xlfn.XLOOKUP($C38,'SQUO grid'!$B$4:$B$18,'SQUO grid'!T$4:T$18,"error",0,1)</f>
        <v>144</v>
      </c>
      <c r="AC38" s="103">
        <f>_xlfn.XLOOKUP($C38,'SQUO grid'!$B$4:$B$18,'SQUO grid'!U$4:U$18,"error",0,1)</f>
        <v>129</v>
      </c>
      <c r="AD38" s="103">
        <f>_xlfn.XLOOKUP($C38,'SQUO grid'!$B$4:$B$18,'SQUO grid'!V$4:V$18,"error",0,1)</f>
        <v>171</v>
      </c>
      <c r="AF38" s="103">
        <f>_xlfn.XLOOKUP($D38,'Compiled grid proposal'!$C$5:$C$22,'Compiled grid proposal'!D$5:D$22,"error",0,1)</f>
        <v>19.8</v>
      </c>
      <c r="AG38" s="103">
        <f>_xlfn.XLOOKUP($D38,'Compiled grid proposal'!$C$5:$C$22,'Compiled grid proposal'!E$5:E$22,"error",0,1)</f>
        <v>33</v>
      </c>
      <c r="AH38" s="103">
        <f>_xlfn.XLOOKUP($D38,'Compiled grid proposal'!$C$5:$C$22,'Compiled grid proposal'!F$5:F$22,"error",0,1)</f>
        <v>22.769999999999996</v>
      </c>
      <c r="AI38" s="103">
        <f>_xlfn.XLOOKUP($D38,'Compiled grid proposal'!$C$5:$C$22,'Compiled grid proposal'!G$5:G$22,"error",0,1)</f>
        <v>37.949999999999996</v>
      </c>
      <c r="AJ38" s="103">
        <f>_xlfn.XLOOKUP($D38,'Compiled grid proposal'!$C$5:$C$22,'Compiled grid proposal'!H$5:H$22,"error",0,1)</f>
        <v>26.185499999999994</v>
      </c>
      <c r="AK38" s="103">
        <f>_xlfn.XLOOKUP($D38,'Compiled grid proposal'!$C$5:$C$22,'Compiled grid proposal'!I$5:I$22,"error",0,1)</f>
        <v>43.642499999999991</v>
      </c>
      <c r="AL38" s="103">
        <f>_xlfn.XLOOKUP($D38,'Compiled grid proposal'!$C$5:$C$22,'Compiled grid proposal'!J$5:J$22,"error",0,1)</f>
        <v>30.113324999999993</v>
      </c>
      <c r="AM38" s="103">
        <f>_xlfn.XLOOKUP($D38,'Compiled grid proposal'!$C$5:$C$22,'Compiled grid proposal'!K$5:K$22,"error",0,1)</f>
        <v>50.188874999999989</v>
      </c>
      <c r="AN38" s="103">
        <f>_xlfn.XLOOKUP($D38,'Compiled grid proposal'!$C$5:$C$22,'Compiled grid proposal'!L$5:L$22,"error",0,1)</f>
        <v>34.630323749999988</v>
      </c>
      <c r="AO38" s="103">
        <f>_xlfn.XLOOKUP($D38,'Compiled grid proposal'!$C$5:$C$22,'Compiled grid proposal'!M$5:M$22,"error",0,1)</f>
        <v>57.717206249999983</v>
      </c>
      <c r="AP38" s="103">
        <f>_xlfn.XLOOKUP($D38,'Compiled grid proposal'!$C$5:$C$22,'Compiled grid proposal'!N$5:N$22,"error",0,1)</f>
        <v>39.824872312499984</v>
      </c>
      <c r="AQ38" s="103">
        <f>_xlfn.XLOOKUP($D38,'Compiled grid proposal'!$C$5:$C$22,'Compiled grid proposal'!O$5:O$22,"error",0,1)</f>
        <v>66.374787187499976</v>
      </c>
      <c r="AR38" s="103">
        <f>_xlfn.XLOOKUP($D38,'Compiled grid proposal'!$C$5:$C$22,'Compiled grid proposal'!P$5:P$22,"error",0,1)</f>
        <v>45.798603159374977</v>
      </c>
      <c r="AS38" s="103">
        <f>_xlfn.XLOOKUP($D38,'Compiled grid proposal'!$C$5:$C$22,'Compiled grid proposal'!Q$5:Q$22,"error",0,1)</f>
        <v>76.331005265624967</v>
      </c>
      <c r="AT38" s="103">
        <f>_xlfn.XLOOKUP($D38,'Compiled grid proposal'!$C$5:$C$22,'Compiled grid proposal'!R$5:R$22,"error",0,1)</f>
        <v>52.668393633281227</v>
      </c>
      <c r="AU38" s="103">
        <f>_xlfn.XLOOKUP($D38,'Compiled grid proposal'!$C$5:$C$22,'Compiled grid proposal'!S$5:S$22,"error",0,1)</f>
        <v>87.780656055468711</v>
      </c>
      <c r="AV38" s="103">
        <f>_xlfn.XLOOKUP($D38,'Compiled grid proposal'!$C$5:$C$22,'Compiled grid proposal'!T$5:T$22,"error",0,1)</f>
        <v>60.568652678273402</v>
      </c>
      <c r="AW38" s="103">
        <f>_xlfn.XLOOKUP($D38,'Compiled grid proposal'!$C$5:$C$22,'Compiled grid proposal'!U$5:U$22,"error",0,1)</f>
        <v>100.94775446378901</v>
      </c>
      <c r="AX38" s="103">
        <f>_xlfn.XLOOKUP($D38,'Compiled grid proposal'!$C$5:$C$22,'Compiled grid proposal'!V$5:V$22,"error",0,1)</f>
        <v>72</v>
      </c>
      <c r="AY38" s="103">
        <f>_xlfn.XLOOKUP($D38,'Compiled grid proposal'!$C$5:$C$22,'Compiled grid proposal'!W$5:W$22,"error",0,1)</f>
        <v>120</v>
      </c>
      <c r="BA38" s="115">
        <f t="shared" si="0"/>
        <v>-11.2</v>
      </c>
      <c r="BB38" s="115">
        <f t="shared" si="1"/>
        <v>-8</v>
      </c>
      <c r="BC38" s="115">
        <f t="shared" si="2"/>
        <v>-13.230000000000004</v>
      </c>
      <c r="BD38" s="115">
        <f t="shared" si="3"/>
        <v>-10.050000000000004</v>
      </c>
      <c r="BE38" s="115">
        <f t="shared" si="4"/>
        <v>-14.814500000000006</v>
      </c>
      <c r="BF38" s="115">
        <f t="shared" si="5"/>
        <v>-10.357500000000009</v>
      </c>
      <c r="BG38" s="115">
        <f t="shared" si="6"/>
        <v>-15.886675000000007</v>
      </c>
      <c r="BH38" s="115">
        <f t="shared" si="7"/>
        <v>-10.811125000000011</v>
      </c>
      <c r="BI38" s="115">
        <f t="shared" si="8"/>
        <v>-16.369676250000012</v>
      </c>
      <c r="BJ38" s="115">
        <f t="shared" si="9"/>
        <v>-10.282793750000017</v>
      </c>
      <c r="BK38" s="115">
        <f t="shared" si="10"/>
        <v>-17.175127687500016</v>
      </c>
      <c r="BL38" s="115">
        <f t="shared" si="11"/>
        <v>-8.625212812500024</v>
      </c>
      <c r="BM38" s="115">
        <f t="shared" si="12"/>
        <v>-31.201396840625023</v>
      </c>
      <c r="BN38" s="115">
        <f t="shared" si="13"/>
        <v>-25.668994734375033</v>
      </c>
      <c r="BO38" s="115">
        <f t="shared" si="14"/>
        <v>-34.331606366718773</v>
      </c>
      <c r="BP38" s="115">
        <f t="shared" si="15"/>
        <v>-28.219343944531289</v>
      </c>
      <c r="BQ38" s="115">
        <f t="shared" si="16"/>
        <v>-47.431347321726598</v>
      </c>
      <c r="BR38" s="115">
        <f t="shared" si="17"/>
        <v>-43.052245536210989</v>
      </c>
      <c r="BS38" s="115">
        <f t="shared" si="18"/>
        <v>-57</v>
      </c>
      <c r="BT38" s="115">
        <f t="shared" si="19"/>
        <v>-51</v>
      </c>
      <c r="BV38" s="116">
        <f t="shared" si="20"/>
        <v>-0.36129032258064514</v>
      </c>
      <c r="BW38" s="116">
        <f t="shared" si="21"/>
        <v>-0.1951219512195122</v>
      </c>
      <c r="BX38" s="116">
        <f t="shared" si="22"/>
        <v>-0.3675000000000001</v>
      </c>
      <c r="BY38" s="116">
        <f t="shared" si="23"/>
        <v>-0.20937500000000009</v>
      </c>
      <c r="BZ38" s="116">
        <f t="shared" si="24"/>
        <v>-0.36132926829268308</v>
      </c>
      <c r="CA38" s="116">
        <f t="shared" si="25"/>
        <v>-0.19180555555555573</v>
      </c>
      <c r="CB38" s="116">
        <f t="shared" si="26"/>
        <v>-0.34536250000000018</v>
      </c>
      <c r="CC38" s="116">
        <f t="shared" si="27"/>
        <v>-0.17723155737704938</v>
      </c>
      <c r="CD38" s="116">
        <f t="shared" si="28"/>
        <v>-0.32097404411764729</v>
      </c>
      <c r="CE38" s="116">
        <f t="shared" si="29"/>
        <v>-0.15121755514705909</v>
      </c>
      <c r="CF38" s="116">
        <f t="shared" si="30"/>
        <v>-0.30131802960526344</v>
      </c>
      <c r="CG38" s="116">
        <f t="shared" si="31"/>
        <v>-0.11500283750000032</v>
      </c>
      <c r="CH38" s="116">
        <f t="shared" si="32"/>
        <v>-0.40521294598214314</v>
      </c>
      <c r="CI38" s="116">
        <f t="shared" si="33"/>
        <v>-0.25165681112132388</v>
      </c>
      <c r="CJ38" s="116">
        <f t="shared" si="34"/>
        <v>-0.39461616513469855</v>
      </c>
      <c r="CK38" s="116">
        <f t="shared" si="35"/>
        <v>-0.24327020641837319</v>
      </c>
      <c r="CL38" s="116">
        <f t="shared" si="36"/>
        <v>-0.43917914186783885</v>
      </c>
      <c r="CM38" s="116">
        <f t="shared" si="37"/>
        <v>-0.29897392733479855</v>
      </c>
      <c r="CN38" s="116">
        <f t="shared" si="38"/>
        <v>-0.44186046511627908</v>
      </c>
      <c r="CO38" s="116">
        <f t="shared" si="39"/>
        <v>-0.2982456140350877</v>
      </c>
    </row>
    <row r="39" spans="1:93">
      <c r="A39" s="41" t="s">
        <v>58</v>
      </c>
      <c r="B39" s="44" t="s">
        <v>10</v>
      </c>
      <c r="C39" s="100">
        <v>9</v>
      </c>
      <c r="D39" s="44">
        <v>9</v>
      </c>
      <c r="E39" s="44">
        <v>9</v>
      </c>
      <c r="F39" s="44"/>
      <c r="G39" s="44" t="s">
        <v>18</v>
      </c>
      <c r="H39" s="108" t="s">
        <v>18</v>
      </c>
      <c r="I39" s="44"/>
      <c r="K39" s="103">
        <f>_xlfn.XLOOKUP($C39,'SQUO grid'!$B$4:$B$18,'SQUO grid'!C$4:C$18,"error",0,1)</f>
        <v>31</v>
      </c>
      <c r="L39" s="103">
        <f>_xlfn.XLOOKUP($C39,'SQUO grid'!$B$4:$B$18,'SQUO grid'!D$4:D$18,"error",0,1)</f>
        <v>41</v>
      </c>
      <c r="M39" s="103">
        <f>_xlfn.XLOOKUP($C39,'SQUO grid'!$B$4:$B$18,'SQUO grid'!E$4:E$18,"error",0,1)</f>
        <v>36</v>
      </c>
      <c r="N39" s="103">
        <f>_xlfn.XLOOKUP($C39,'SQUO grid'!$B$4:$B$18,'SQUO grid'!F$4:F$18,"error",0,1)</f>
        <v>48</v>
      </c>
      <c r="O39" s="103">
        <f>_xlfn.XLOOKUP($C39,'SQUO grid'!$B$4:$B$18,'SQUO grid'!G$4:G$18,"error",0,1)</f>
        <v>41</v>
      </c>
      <c r="P39" s="103">
        <f>_xlfn.XLOOKUP($C39,'SQUO grid'!$B$4:$B$18,'SQUO grid'!H$4:H$18,"error",0,1)</f>
        <v>54</v>
      </c>
      <c r="Q39" s="103">
        <f>_xlfn.XLOOKUP($C39,'SQUO grid'!$B$4:$B$18,'SQUO grid'!I$4:I$18,"error",0,1)</f>
        <v>46</v>
      </c>
      <c r="R39" s="103">
        <f>_xlfn.XLOOKUP($C39,'SQUO grid'!$B$4:$B$18,'SQUO grid'!J$4:J$18,"error",0,1)</f>
        <v>61</v>
      </c>
      <c r="S39" s="103">
        <f>_xlfn.XLOOKUP($C39,'SQUO grid'!$B$4:$B$18,'SQUO grid'!K$4:K$18,"error",0,1)</f>
        <v>51</v>
      </c>
      <c r="T39" s="103">
        <f>_xlfn.XLOOKUP($C39,'SQUO grid'!$B$4:$B$18,'SQUO grid'!L$4:L$18,"error",0,1)</f>
        <v>68</v>
      </c>
      <c r="U39" s="103">
        <f>_xlfn.XLOOKUP($C39,'SQUO grid'!$B$4:$B$18,'SQUO grid'!M$4:M$18,"error",0,1)</f>
        <v>57</v>
      </c>
      <c r="V39" s="103">
        <f>_xlfn.XLOOKUP($C39,'SQUO grid'!$B$4:$B$18,'SQUO grid'!N$4:N$18,"error",0,1)</f>
        <v>75</v>
      </c>
      <c r="W39" s="103">
        <f>_xlfn.XLOOKUP($C39,'SQUO grid'!$B$4:$B$18,'SQUO grid'!O$4:O$18,"error",0,1)</f>
        <v>77</v>
      </c>
      <c r="X39" s="103">
        <f>_xlfn.XLOOKUP($C39,'SQUO grid'!$B$4:$B$18,'SQUO grid'!P$4:P$18,"error",0,1)</f>
        <v>102</v>
      </c>
      <c r="Y39" s="103">
        <f>_xlfn.XLOOKUP($C39,'SQUO grid'!$B$4:$B$18,'SQUO grid'!Q$4:Q$18,"error",0,1)</f>
        <v>87</v>
      </c>
      <c r="Z39" s="103">
        <f>_xlfn.XLOOKUP($C39,'SQUO grid'!$B$4:$B$18,'SQUO grid'!R$4:R$18,"error",0,1)</f>
        <v>116</v>
      </c>
      <c r="AA39" s="103">
        <f>_xlfn.XLOOKUP($C39,'SQUO grid'!$B$4:$B$18,'SQUO grid'!S$4:S$18,"error",0,1)</f>
        <v>108</v>
      </c>
      <c r="AB39" s="103">
        <f>_xlfn.XLOOKUP($C39,'SQUO grid'!$B$4:$B$18,'SQUO grid'!T$4:T$18,"error",0,1)</f>
        <v>144</v>
      </c>
      <c r="AC39" s="103">
        <f>_xlfn.XLOOKUP($C39,'SQUO grid'!$B$4:$B$18,'SQUO grid'!U$4:U$18,"error",0,1)</f>
        <v>129</v>
      </c>
      <c r="AD39" s="103">
        <f>_xlfn.XLOOKUP($C39,'SQUO grid'!$B$4:$B$18,'SQUO grid'!V$4:V$18,"error",0,1)</f>
        <v>171</v>
      </c>
      <c r="AF39" s="103">
        <f>_xlfn.XLOOKUP($D39,'Compiled grid proposal'!$C$5:$C$22,'Compiled grid proposal'!D$5:D$22,"error",0,1)</f>
        <v>19.8</v>
      </c>
      <c r="AG39" s="103">
        <f>_xlfn.XLOOKUP($D39,'Compiled grid proposal'!$C$5:$C$22,'Compiled grid proposal'!E$5:E$22,"error",0,1)</f>
        <v>33</v>
      </c>
      <c r="AH39" s="103">
        <f>_xlfn.XLOOKUP($D39,'Compiled grid proposal'!$C$5:$C$22,'Compiled grid proposal'!F$5:F$22,"error",0,1)</f>
        <v>22.769999999999996</v>
      </c>
      <c r="AI39" s="103">
        <f>_xlfn.XLOOKUP($D39,'Compiled grid proposal'!$C$5:$C$22,'Compiled grid proposal'!G$5:G$22,"error",0,1)</f>
        <v>37.949999999999996</v>
      </c>
      <c r="AJ39" s="103">
        <f>_xlfn.XLOOKUP($D39,'Compiled grid proposal'!$C$5:$C$22,'Compiled grid proposal'!H$5:H$22,"error",0,1)</f>
        <v>26.185499999999994</v>
      </c>
      <c r="AK39" s="103">
        <f>_xlfn.XLOOKUP($D39,'Compiled grid proposal'!$C$5:$C$22,'Compiled grid proposal'!I$5:I$22,"error",0,1)</f>
        <v>43.642499999999991</v>
      </c>
      <c r="AL39" s="103">
        <f>_xlfn.XLOOKUP($D39,'Compiled grid proposal'!$C$5:$C$22,'Compiled grid proposal'!J$5:J$22,"error",0,1)</f>
        <v>30.113324999999993</v>
      </c>
      <c r="AM39" s="103">
        <f>_xlfn.XLOOKUP($D39,'Compiled grid proposal'!$C$5:$C$22,'Compiled grid proposal'!K$5:K$22,"error",0,1)</f>
        <v>50.188874999999989</v>
      </c>
      <c r="AN39" s="103">
        <f>_xlfn.XLOOKUP($D39,'Compiled grid proposal'!$C$5:$C$22,'Compiled grid proposal'!L$5:L$22,"error",0,1)</f>
        <v>34.630323749999988</v>
      </c>
      <c r="AO39" s="103">
        <f>_xlfn.XLOOKUP($D39,'Compiled grid proposal'!$C$5:$C$22,'Compiled grid proposal'!M$5:M$22,"error",0,1)</f>
        <v>57.717206249999983</v>
      </c>
      <c r="AP39" s="103">
        <f>_xlfn.XLOOKUP($D39,'Compiled grid proposal'!$C$5:$C$22,'Compiled grid proposal'!N$5:N$22,"error",0,1)</f>
        <v>39.824872312499984</v>
      </c>
      <c r="AQ39" s="103">
        <f>_xlfn.XLOOKUP($D39,'Compiled grid proposal'!$C$5:$C$22,'Compiled grid proposal'!O$5:O$22,"error",0,1)</f>
        <v>66.374787187499976</v>
      </c>
      <c r="AR39" s="103">
        <f>_xlfn.XLOOKUP($D39,'Compiled grid proposal'!$C$5:$C$22,'Compiled grid proposal'!P$5:P$22,"error",0,1)</f>
        <v>45.798603159374977</v>
      </c>
      <c r="AS39" s="103">
        <f>_xlfn.XLOOKUP($D39,'Compiled grid proposal'!$C$5:$C$22,'Compiled grid proposal'!Q$5:Q$22,"error",0,1)</f>
        <v>76.331005265624967</v>
      </c>
      <c r="AT39" s="103">
        <f>_xlfn.XLOOKUP($D39,'Compiled grid proposal'!$C$5:$C$22,'Compiled grid proposal'!R$5:R$22,"error",0,1)</f>
        <v>52.668393633281227</v>
      </c>
      <c r="AU39" s="103">
        <f>_xlfn.XLOOKUP($D39,'Compiled grid proposal'!$C$5:$C$22,'Compiled grid proposal'!S$5:S$22,"error",0,1)</f>
        <v>87.780656055468711</v>
      </c>
      <c r="AV39" s="103">
        <f>_xlfn.XLOOKUP($D39,'Compiled grid proposal'!$C$5:$C$22,'Compiled grid proposal'!T$5:T$22,"error",0,1)</f>
        <v>60.568652678273402</v>
      </c>
      <c r="AW39" s="103">
        <f>_xlfn.XLOOKUP($D39,'Compiled grid proposal'!$C$5:$C$22,'Compiled grid proposal'!U$5:U$22,"error",0,1)</f>
        <v>100.94775446378901</v>
      </c>
      <c r="AX39" s="103">
        <f>_xlfn.XLOOKUP($D39,'Compiled grid proposal'!$C$5:$C$22,'Compiled grid proposal'!V$5:V$22,"error",0,1)</f>
        <v>72</v>
      </c>
      <c r="AY39" s="103">
        <f>_xlfn.XLOOKUP($D39,'Compiled grid proposal'!$C$5:$C$22,'Compiled grid proposal'!W$5:W$22,"error",0,1)</f>
        <v>120</v>
      </c>
      <c r="BA39" s="115">
        <f t="shared" si="0"/>
        <v>-11.2</v>
      </c>
      <c r="BB39" s="115">
        <f t="shared" si="1"/>
        <v>-8</v>
      </c>
      <c r="BC39" s="115">
        <f t="shared" si="2"/>
        <v>-13.230000000000004</v>
      </c>
      <c r="BD39" s="115">
        <f t="shared" si="3"/>
        <v>-10.050000000000004</v>
      </c>
      <c r="BE39" s="115">
        <f t="shared" si="4"/>
        <v>-14.814500000000006</v>
      </c>
      <c r="BF39" s="115">
        <f t="shared" si="5"/>
        <v>-10.357500000000009</v>
      </c>
      <c r="BG39" s="115">
        <f t="shared" si="6"/>
        <v>-15.886675000000007</v>
      </c>
      <c r="BH39" s="115">
        <f t="shared" si="7"/>
        <v>-10.811125000000011</v>
      </c>
      <c r="BI39" s="115">
        <f t="shared" si="8"/>
        <v>-16.369676250000012</v>
      </c>
      <c r="BJ39" s="115">
        <f t="shared" si="9"/>
        <v>-10.282793750000017</v>
      </c>
      <c r="BK39" s="115">
        <f t="shared" si="10"/>
        <v>-17.175127687500016</v>
      </c>
      <c r="BL39" s="115">
        <f t="shared" si="11"/>
        <v>-8.625212812500024</v>
      </c>
      <c r="BM39" s="115">
        <f t="shared" si="12"/>
        <v>-31.201396840625023</v>
      </c>
      <c r="BN39" s="115">
        <f t="shared" si="13"/>
        <v>-25.668994734375033</v>
      </c>
      <c r="BO39" s="115">
        <f t="shared" si="14"/>
        <v>-34.331606366718773</v>
      </c>
      <c r="BP39" s="115">
        <f t="shared" si="15"/>
        <v>-28.219343944531289</v>
      </c>
      <c r="BQ39" s="115">
        <f t="shared" si="16"/>
        <v>-47.431347321726598</v>
      </c>
      <c r="BR39" s="115">
        <f t="shared" si="17"/>
        <v>-43.052245536210989</v>
      </c>
      <c r="BS39" s="115">
        <f t="shared" si="18"/>
        <v>-57</v>
      </c>
      <c r="BT39" s="115">
        <f t="shared" si="19"/>
        <v>-51</v>
      </c>
      <c r="BV39" s="116">
        <f t="shared" si="20"/>
        <v>-0.36129032258064514</v>
      </c>
      <c r="BW39" s="116">
        <f t="shared" si="21"/>
        <v>-0.1951219512195122</v>
      </c>
      <c r="BX39" s="116">
        <f t="shared" si="22"/>
        <v>-0.3675000000000001</v>
      </c>
      <c r="BY39" s="116">
        <f t="shared" si="23"/>
        <v>-0.20937500000000009</v>
      </c>
      <c r="BZ39" s="116">
        <f t="shared" si="24"/>
        <v>-0.36132926829268308</v>
      </c>
      <c r="CA39" s="116">
        <f t="shared" si="25"/>
        <v>-0.19180555555555573</v>
      </c>
      <c r="CB39" s="116">
        <f t="shared" si="26"/>
        <v>-0.34536250000000018</v>
      </c>
      <c r="CC39" s="116">
        <f t="shared" si="27"/>
        <v>-0.17723155737704938</v>
      </c>
      <c r="CD39" s="116">
        <f t="shared" si="28"/>
        <v>-0.32097404411764729</v>
      </c>
      <c r="CE39" s="116">
        <f t="shared" si="29"/>
        <v>-0.15121755514705909</v>
      </c>
      <c r="CF39" s="116">
        <f t="shared" si="30"/>
        <v>-0.30131802960526344</v>
      </c>
      <c r="CG39" s="116">
        <f t="shared" si="31"/>
        <v>-0.11500283750000032</v>
      </c>
      <c r="CH39" s="116">
        <f t="shared" si="32"/>
        <v>-0.40521294598214314</v>
      </c>
      <c r="CI39" s="116">
        <f t="shared" si="33"/>
        <v>-0.25165681112132388</v>
      </c>
      <c r="CJ39" s="116">
        <f t="shared" si="34"/>
        <v>-0.39461616513469855</v>
      </c>
      <c r="CK39" s="116">
        <f t="shared" si="35"/>
        <v>-0.24327020641837319</v>
      </c>
      <c r="CL39" s="116">
        <f t="shared" si="36"/>
        <v>-0.43917914186783885</v>
      </c>
      <c r="CM39" s="116">
        <f t="shared" si="37"/>
        <v>-0.29897392733479855</v>
      </c>
      <c r="CN39" s="116">
        <f t="shared" si="38"/>
        <v>-0.44186046511627908</v>
      </c>
      <c r="CO39" s="116">
        <f t="shared" si="39"/>
        <v>-0.2982456140350877</v>
      </c>
    </row>
    <row r="40" spans="1:93">
      <c r="A40" s="41" t="s">
        <v>59</v>
      </c>
      <c r="B40" s="44" t="s">
        <v>9</v>
      </c>
      <c r="C40" s="100">
        <v>8</v>
      </c>
      <c r="D40" s="44">
        <v>8</v>
      </c>
      <c r="E40" s="44">
        <v>10</v>
      </c>
      <c r="F40" s="44"/>
      <c r="G40" s="44" t="s">
        <v>18</v>
      </c>
      <c r="H40" s="44"/>
      <c r="I40" s="44" t="s">
        <v>18</v>
      </c>
      <c r="K40" s="103">
        <f>_xlfn.XLOOKUP($C40,'SQUO grid'!$B$4:$B$18,'SQUO grid'!C$4:C$18,"error",0,1)</f>
        <v>21</v>
      </c>
      <c r="L40" s="103">
        <f>_xlfn.XLOOKUP($C40,'SQUO grid'!$B$4:$B$18,'SQUO grid'!D$4:D$18,"error",0,1)</f>
        <v>27</v>
      </c>
      <c r="M40" s="103">
        <f>_xlfn.XLOOKUP($C40,'SQUO grid'!$B$4:$B$18,'SQUO grid'!E$4:E$18,"error",0,1)</f>
        <v>26</v>
      </c>
      <c r="N40" s="103">
        <f>_xlfn.XLOOKUP($C40,'SQUO grid'!$B$4:$B$18,'SQUO grid'!F$4:F$18,"error",0,1)</f>
        <v>34</v>
      </c>
      <c r="O40" s="103">
        <f>_xlfn.XLOOKUP($C40,'SQUO grid'!$B$4:$B$18,'SQUO grid'!G$4:G$18,"error",0,1)</f>
        <v>31</v>
      </c>
      <c r="P40" s="103">
        <f>_xlfn.XLOOKUP($C40,'SQUO grid'!$B$4:$B$18,'SQUO grid'!H$4:H$18,"error",0,1)</f>
        <v>41</v>
      </c>
      <c r="Q40" s="103">
        <f>_xlfn.XLOOKUP($C40,'SQUO grid'!$B$4:$B$18,'SQUO grid'!I$4:I$18,"error",0,1)</f>
        <v>36</v>
      </c>
      <c r="R40" s="103">
        <f>_xlfn.XLOOKUP($C40,'SQUO grid'!$B$4:$B$18,'SQUO grid'!J$4:J$18,"error",0,1)</f>
        <v>48</v>
      </c>
      <c r="S40" s="103">
        <f>_xlfn.XLOOKUP($C40,'SQUO grid'!$B$4:$B$18,'SQUO grid'!K$4:K$18,"error",0,1)</f>
        <v>41</v>
      </c>
      <c r="T40" s="103">
        <f>_xlfn.XLOOKUP($C40,'SQUO grid'!$B$4:$B$18,'SQUO grid'!L$4:L$18,"error",0,1)</f>
        <v>54</v>
      </c>
      <c r="U40" s="103">
        <f>_xlfn.XLOOKUP($C40,'SQUO grid'!$B$4:$B$18,'SQUO grid'!M$4:M$18,"error",0,1)</f>
        <v>46</v>
      </c>
      <c r="V40" s="103">
        <f>_xlfn.XLOOKUP($C40,'SQUO grid'!$B$4:$B$18,'SQUO grid'!N$4:N$18,"error",0,1)</f>
        <v>61</v>
      </c>
      <c r="W40" s="103">
        <f>_xlfn.XLOOKUP($C40,'SQUO grid'!$B$4:$B$18,'SQUO grid'!O$4:O$18,"error",0,1)</f>
        <v>67</v>
      </c>
      <c r="X40" s="103">
        <f>_xlfn.XLOOKUP($C40,'SQUO grid'!$B$4:$B$18,'SQUO grid'!P$4:P$18,"error",0,1)</f>
        <v>89</v>
      </c>
      <c r="Y40" s="103">
        <f>_xlfn.XLOOKUP($C40,'SQUO grid'!$B$4:$B$18,'SQUO grid'!Q$4:Q$18,"error",0,1)</f>
        <v>77</v>
      </c>
      <c r="Z40" s="103">
        <f>_xlfn.XLOOKUP($C40,'SQUO grid'!$B$4:$B$18,'SQUO grid'!R$4:R$18,"error",0,1)</f>
        <v>102</v>
      </c>
      <c r="AA40" s="103">
        <f>_xlfn.XLOOKUP($C40,'SQUO grid'!$B$4:$B$18,'SQUO grid'!S$4:S$18,"error",0,1)</f>
        <v>87</v>
      </c>
      <c r="AB40" s="103">
        <f>_xlfn.XLOOKUP($C40,'SQUO grid'!$B$4:$B$18,'SQUO grid'!T$4:T$18,"error",0,1)</f>
        <v>116</v>
      </c>
      <c r="AC40" s="103">
        <f>_xlfn.XLOOKUP($C40,'SQUO grid'!$B$4:$B$18,'SQUO grid'!U$4:U$18,"error",0,1)</f>
        <v>108</v>
      </c>
      <c r="AD40" s="103">
        <f>_xlfn.XLOOKUP($C40,'SQUO grid'!$B$4:$B$18,'SQUO grid'!V$4:V$18,"error",0,1)</f>
        <v>144</v>
      </c>
      <c r="AF40" s="103">
        <f>_xlfn.XLOOKUP($D40,'Compiled grid proposal'!$C$5:$C$22,'Compiled grid proposal'!D$5:D$22,"error",0,1)</f>
        <v>17.325000000000003</v>
      </c>
      <c r="AG40" s="103">
        <f>_xlfn.XLOOKUP($D40,'Compiled grid proposal'!$C$5:$C$22,'Compiled grid proposal'!E$5:E$22,"error",0,1)</f>
        <v>28.875000000000004</v>
      </c>
      <c r="AH40" s="103">
        <f>_xlfn.XLOOKUP($D40,'Compiled grid proposal'!$C$5:$C$22,'Compiled grid proposal'!F$5:F$22,"error",0,1)</f>
        <v>19.923750000000002</v>
      </c>
      <c r="AI40" s="103">
        <f>_xlfn.XLOOKUP($D40,'Compiled grid proposal'!$C$5:$C$22,'Compiled grid proposal'!G$5:G$22,"error",0,1)</f>
        <v>33.206250000000004</v>
      </c>
      <c r="AJ40" s="103">
        <f>_xlfn.XLOOKUP($D40,'Compiled grid proposal'!$C$5:$C$22,'Compiled grid proposal'!H$5:H$22,"error",0,1)</f>
        <v>22.912312499999999</v>
      </c>
      <c r="AK40" s="103">
        <f>_xlfn.XLOOKUP($D40,'Compiled grid proposal'!$C$5:$C$22,'Compiled grid proposal'!I$5:I$22,"error",0,1)</f>
        <v>38.1871875</v>
      </c>
      <c r="AL40" s="103">
        <f>_xlfn.XLOOKUP($D40,'Compiled grid proposal'!$C$5:$C$22,'Compiled grid proposal'!J$5:J$22,"error",0,1)</f>
        <v>26.349159374999996</v>
      </c>
      <c r="AM40" s="103">
        <f>_xlfn.XLOOKUP($D40,'Compiled grid proposal'!$C$5:$C$22,'Compiled grid proposal'!K$5:K$22,"error",0,1)</f>
        <v>43.915265624999996</v>
      </c>
      <c r="AN40" s="103">
        <f>_xlfn.XLOOKUP($D40,'Compiled grid proposal'!$C$5:$C$22,'Compiled grid proposal'!L$5:L$22,"error",0,1)</f>
        <v>30.301533281249991</v>
      </c>
      <c r="AO40" s="103">
        <f>_xlfn.XLOOKUP($D40,'Compiled grid proposal'!$C$5:$C$22,'Compiled grid proposal'!M$5:M$22,"error",0,1)</f>
        <v>50.502555468749989</v>
      </c>
      <c r="AP40" s="103">
        <f>_xlfn.XLOOKUP($D40,'Compiled grid proposal'!$C$5:$C$22,'Compiled grid proposal'!N$5:N$22,"error",0,1)</f>
        <v>34.846763273437489</v>
      </c>
      <c r="AQ40" s="103">
        <f>_xlfn.XLOOKUP($D40,'Compiled grid proposal'!$C$5:$C$22,'Compiled grid proposal'!O$5:O$22,"error",0,1)</f>
        <v>58.077938789062486</v>
      </c>
      <c r="AR40" s="103">
        <f>_xlfn.XLOOKUP($D40,'Compiled grid proposal'!$C$5:$C$22,'Compiled grid proposal'!P$5:P$22,"error",0,1)</f>
        <v>40.073777764453112</v>
      </c>
      <c r="AS40" s="103">
        <f>_xlfn.XLOOKUP($D40,'Compiled grid proposal'!$C$5:$C$22,'Compiled grid proposal'!Q$5:Q$22,"error",0,1)</f>
        <v>66.789629607421858</v>
      </c>
      <c r="AT40" s="103">
        <f>_xlfn.XLOOKUP($D40,'Compiled grid proposal'!$C$5:$C$22,'Compiled grid proposal'!R$5:R$22,"error",0,1)</f>
        <v>46.084844429121077</v>
      </c>
      <c r="AU40" s="103">
        <f>_xlfn.XLOOKUP($D40,'Compiled grid proposal'!$C$5:$C$22,'Compiled grid proposal'!S$5:S$22,"error",0,1)</f>
        <v>76.808074048535133</v>
      </c>
      <c r="AV40" s="103">
        <f>_xlfn.XLOOKUP($D40,'Compiled grid proposal'!$C$5:$C$22,'Compiled grid proposal'!T$5:T$22,"error",0,1)</f>
        <v>52.997571093489235</v>
      </c>
      <c r="AW40" s="103">
        <f>_xlfn.XLOOKUP($D40,'Compiled grid proposal'!$C$5:$C$22,'Compiled grid proposal'!U$5:U$22,"error",0,1)</f>
        <v>88.329285155815398</v>
      </c>
      <c r="AX40" s="103">
        <f>_xlfn.XLOOKUP($D40,'Compiled grid proposal'!$C$5:$C$22,'Compiled grid proposal'!V$5:V$22,"error",0,1)</f>
        <v>63</v>
      </c>
      <c r="AY40" s="103">
        <f>_xlfn.XLOOKUP($D40,'Compiled grid proposal'!$C$5:$C$22,'Compiled grid proposal'!W$5:W$22,"error",0,1)</f>
        <v>105</v>
      </c>
      <c r="BA40" s="115">
        <f t="shared" si="0"/>
        <v>-3.6749999999999972</v>
      </c>
      <c r="BB40" s="115">
        <f t="shared" si="1"/>
        <v>1.8750000000000036</v>
      </c>
      <c r="BC40" s="115">
        <f t="shared" si="2"/>
        <v>-6.0762499999999982</v>
      </c>
      <c r="BD40" s="115">
        <f t="shared" si="3"/>
        <v>-0.79374999999999574</v>
      </c>
      <c r="BE40" s="115">
        <f t="shared" si="4"/>
        <v>-8.0876875000000013</v>
      </c>
      <c r="BF40" s="115">
        <f t="shared" si="5"/>
        <v>-2.8128124999999997</v>
      </c>
      <c r="BG40" s="115">
        <f t="shared" si="6"/>
        <v>-9.6508406250000043</v>
      </c>
      <c r="BH40" s="115">
        <f t="shared" si="7"/>
        <v>-4.0847343750000036</v>
      </c>
      <c r="BI40" s="115">
        <f t="shared" si="8"/>
        <v>-10.698466718750009</v>
      </c>
      <c r="BJ40" s="115">
        <f t="shared" si="9"/>
        <v>-3.4974445312500109</v>
      </c>
      <c r="BK40" s="115">
        <f t="shared" si="10"/>
        <v>-11.153236726562511</v>
      </c>
      <c r="BL40" s="115">
        <f t="shared" si="11"/>
        <v>-2.9220612109375139</v>
      </c>
      <c r="BM40" s="115">
        <f t="shared" si="12"/>
        <v>-26.926222235546888</v>
      </c>
      <c r="BN40" s="115">
        <f t="shared" si="13"/>
        <v>-22.210370392578142</v>
      </c>
      <c r="BO40" s="115">
        <f t="shared" si="14"/>
        <v>-30.915155570878923</v>
      </c>
      <c r="BP40" s="115">
        <f t="shared" si="15"/>
        <v>-25.191925951464867</v>
      </c>
      <c r="BQ40" s="115">
        <f t="shared" si="16"/>
        <v>-34.002428906510765</v>
      </c>
      <c r="BR40" s="115">
        <f t="shared" si="17"/>
        <v>-27.670714844184602</v>
      </c>
      <c r="BS40" s="115">
        <f t="shared" si="18"/>
        <v>-45</v>
      </c>
      <c r="BT40" s="115">
        <f t="shared" si="19"/>
        <v>-39</v>
      </c>
      <c r="BV40" s="116">
        <f t="shared" si="20"/>
        <v>-0.17499999999999988</v>
      </c>
      <c r="BW40" s="116">
        <f t="shared" si="21"/>
        <v>6.9444444444444572E-2</v>
      </c>
      <c r="BX40" s="116">
        <f t="shared" si="22"/>
        <v>-0.233701923076923</v>
      </c>
      <c r="BY40" s="116">
        <f t="shared" si="23"/>
        <v>-2.3345588235293993E-2</v>
      </c>
      <c r="BZ40" s="116">
        <f t="shared" si="24"/>
        <v>-0.26089314516129036</v>
      </c>
      <c r="CA40" s="116">
        <f t="shared" si="25"/>
        <v>-6.8605182926829267E-2</v>
      </c>
      <c r="CB40" s="116">
        <f t="shared" si="26"/>
        <v>-0.26807890625000014</v>
      </c>
      <c r="CC40" s="116">
        <f t="shared" si="27"/>
        <v>-8.5098632812500075E-2</v>
      </c>
      <c r="CD40" s="116">
        <f t="shared" si="28"/>
        <v>-0.26093821265243922</v>
      </c>
      <c r="CE40" s="116">
        <f t="shared" si="29"/>
        <v>-6.4767491319444648E-2</v>
      </c>
      <c r="CF40" s="116">
        <f t="shared" si="30"/>
        <v>-0.24246166796875024</v>
      </c>
      <c r="CG40" s="116">
        <f t="shared" si="31"/>
        <v>-4.7902642802254328E-2</v>
      </c>
      <c r="CH40" s="116">
        <f t="shared" si="32"/>
        <v>-0.40188391396338641</v>
      </c>
      <c r="CI40" s="116">
        <f t="shared" si="33"/>
        <v>-0.24955472351211394</v>
      </c>
      <c r="CJ40" s="116">
        <f t="shared" si="34"/>
        <v>-0.4014955268945315</v>
      </c>
      <c r="CK40" s="116">
        <f t="shared" si="35"/>
        <v>-0.24697966619083203</v>
      </c>
      <c r="CL40" s="116">
        <f t="shared" si="36"/>
        <v>-0.39083251616679038</v>
      </c>
      <c r="CM40" s="116">
        <f t="shared" si="37"/>
        <v>-0.23854064520848794</v>
      </c>
      <c r="CN40" s="116">
        <f t="shared" si="38"/>
        <v>-0.41666666666666669</v>
      </c>
      <c r="CO40" s="116">
        <f t="shared" si="39"/>
        <v>-0.27083333333333331</v>
      </c>
    </row>
    <row r="41" spans="1:93">
      <c r="A41" s="41" t="s">
        <v>60</v>
      </c>
      <c r="B41" s="44" t="s">
        <v>9</v>
      </c>
      <c r="C41" s="100">
        <v>8</v>
      </c>
      <c r="D41" s="44">
        <v>8</v>
      </c>
      <c r="E41" s="44">
        <v>10</v>
      </c>
      <c r="F41" s="44"/>
      <c r="G41" s="44" t="s">
        <v>18</v>
      </c>
      <c r="H41" s="44"/>
      <c r="I41" s="44"/>
      <c r="K41" s="103">
        <f>_xlfn.XLOOKUP($C41,'SQUO grid'!$B$4:$B$18,'SQUO grid'!C$4:C$18,"error",0,1)</f>
        <v>21</v>
      </c>
      <c r="L41" s="103">
        <f>_xlfn.XLOOKUP($C41,'SQUO grid'!$B$4:$B$18,'SQUO grid'!D$4:D$18,"error",0,1)</f>
        <v>27</v>
      </c>
      <c r="M41" s="103">
        <f>_xlfn.XLOOKUP($C41,'SQUO grid'!$B$4:$B$18,'SQUO grid'!E$4:E$18,"error",0,1)</f>
        <v>26</v>
      </c>
      <c r="N41" s="103">
        <f>_xlfn.XLOOKUP($C41,'SQUO grid'!$B$4:$B$18,'SQUO grid'!F$4:F$18,"error",0,1)</f>
        <v>34</v>
      </c>
      <c r="O41" s="103">
        <f>_xlfn.XLOOKUP($C41,'SQUO grid'!$B$4:$B$18,'SQUO grid'!G$4:G$18,"error",0,1)</f>
        <v>31</v>
      </c>
      <c r="P41" s="103">
        <f>_xlfn.XLOOKUP($C41,'SQUO grid'!$B$4:$B$18,'SQUO grid'!H$4:H$18,"error",0,1)</f>
        <v>41</v>
      </c>
      <c r="Q41" s="103">
        <f>_xlfn.XLOOKUP($C41,'SQUO grid'!$B$4:$B$18,'SQUO grid'!I$4:I$18,"error",0,1)</f>
        <v>36</v>
      </c>
      <c r="R41" s="103">
        <f>_xlfn.XLOOKUP($C41,'SQUO grid'!$B$4:$B$18,'SQUO grid'!J$4:J$18,"error",0,1)</f>
        <v>48</v>
      </c>
      <c r="S41" s="103">
        <f>_xlfn.XLOOKUP($C41,'SQUO grid'!$B$4:$B$18,'SQUO grid'!K$4:K$18,"error",0,1)</f>
        <v>41</v>
      </c>
      <c r="T41" s="103">
        <f>_xlfn.XLOOKUP($C41,'SQUO grid'!$B$4:$B$18,'SQUO grid'!L$4:L$18,"error",0,1)</f>
        <v>54</v>
      </c>
      <c r="U41" s="103">
        <f>_xlfn.XLOOKUP($C41,'SQUO grid'!$B$4:$B$18,'SQUO grid'!M$4:M$18,"error",0,1)</f>
        <v>46</v>
      </c>
      <c r="V41" s="103">
        <f>_xlfn.XLOOKUP($C41,'SQUO grid'!$B$4:$B$18,'SQUO grid'!N$4:N$18,"error",0,1)</f>
        <v>61</v>
      </c>
      <c r="W41" s="103">
        <f>_xlfn.XLOOKUP($C41,'SQUO grid'!$B$4:$B$18,'SQUO grid'!O$4:O$18,"error",0,1)</f>
        <v>67</v>
      </c>
      <c r="X41" s="103">
        <f>_xlfn.XLOOKUP($C41,'SQUO grid'!$B$4:$B$18,'SQUO grid'!P$4:P$18,"error",0,1)</f>
        <v>89</v>
      </c>
      <c r="Y41" s="103">
        <f>_xlfn.XLOOKUP($C41,'SQUO grid'!$B$4:$B$18,'SQUO grid'!Q$4:Q$18,"error",0,1)</f>
        <v>77</v>
      </c>
      <c r="Z41" s="103">
        <f>_xlfn.XLOOKUP($C41,'SQUO grid'!$B$4:$B$18,'SQUO grid'!R$4:R$18,"error",0,1)</f>
        <v>102</v>
      </c>
      <c r="AA41" s="103">
        <f>_xlfn.XLOOKUP($C41,'SQUO grid'!$B$4:$B$18,'SQUO grid'!S$4:S$18,"error",0,1)</f>
        <v>87</v>
      </c>
      <c r="AB41" s="103">
        <f>_xlfn.XLOOKUP($C41,'SQUO grid'!$B$4:$B$18,'SQUO grid'!T$4:T$18,"error",0,1)</f>
        <v>116</v>
      </c>
      <c r="AC41" s="103">
        <f>_xlfn.XLOOKUP($C41,'SQUO grid'!$B$4:$B$18,'SQUO grid'!U$4:U$18,"error",0,1)</f>
        <v>108</v>
      </c>
      <c r="AD41" s="103">
        <f>_xlfn.XLOOKUP($C41,'SQUO grid'!$B$4:$B$18,'SQUO grid'!V$4:V$18,"error",0,1)</f>
        <v>144</v>
      </c>
      <c r="AF41" s="103">
        <f>_xlfn.XLOOKUP($D41,'Compiled grid proposal'!$C$5:$C$22,'Compiled grid proposal'!D$5:D$22,"error",0,1)</f>
        <v>17.325000000000003</v>
      </c>
      <c r="AG41" s="103">
        <f>_xlfn.XLOOKUP($D41,'Compiled grid proposal'!$C$5:$C$22,'Compiled grid proposal'!E$5:E$22,"error",0,1)</f>
        <v>28.875000000000004</v>
      </c>
      <c r="AH41" s="103">
        <f>_xlfn.XLOOKUP($D41,'Compiled grid proposal'!$C$5:$C$22,'Compiled grid proposal'!F$5:F$22,"error",0,1)</f>
        <v>19.923750000000002</v>
      </c>
      <c r="AI41" s="103">
        <f>_xlfn.XLOOKUP($D41,'Compiled grid proposal'!$C$5:$C$22,'Compiled grid proposal'!G$5:G$22,"error",0,1)</f>
        <v>33.206250000000004</v>
      </c>
      <c r="AJ41" s="103">
        <f>_xlfn.XLOOKUP($D41,'Compiled grid proposal'!$C$5:$C$22,'Compiled grid proposal'!H$5:H$22,"error",0,1)</f>
        <v>22.912312499999999</v>
      </c>
      <c r="AK41" s="103">
        <f>_xlfn.XLOOKUP($D41,'Compiled grid proposal'!$C$5:$C$22,'Compiled grid proposal'!I$5:I$22,"error",0,1)</f>
        <v>38.1871875</v>
      </c>
      <c r="AL41" s="103">
        <f>_xlfn.XLOOKUP($D41,'Compiled grid proposal'!$C$5:$C$22,'Compiled grid proposal'!J$5:J$22,"error",0,1)</f>
        <v>26.349159374999996</v>
      </c>
      <c r="AM41" s="103">
        <f>_xlfn.XLOOKUP($D41,'Compiled grid proposal'!$C$5:$C$22,'Compiled grid proposal'!K$5:K$22,"error",0,1)</f>
        <v>43.915265624999996</v>
      </c>
      <c r="AN41" s="103">
        <f>_xlfn.XLOOKUP($D41,'Compiled grid proposal'!$C$5:$C$22,'Compiled grid proposal'!L$5:L$22,"error",0,1)</f>
        <v>30.301533281249991</v>
      </c>
      <c r="AO41" s="103">
        <f>_xlfn.XLOOKUP($D41,'Compiled grid proposal'!$C$5:$C$22,'Compiled grid proposal'!M$5:M$22,"error",0,1)</f>
        <v>50.502555468749989</v>
      </c>
      <c r="AP41" s="103">
        <f>_xlfn.XLOOKUP($D41,'Compiled grid proposal'!$C$5:$C$22,'Compiled grid proposal'!N$5:N$22,"error",0,1)</f>
        <v>34.846763273437489</v>
      </c>
      <c r="AQ41" s="103">
        <f>_xlfn.XLOOKUP($D41,'Compiled grid proposal'!$C$5:$C$22,'Compiled grid proposal'!O$5:O$22,"error",0,1)</f>
        <v>58.077938789062486</v>
      </c>
      <c r="AR41" s="103">
        <f>_xlfn.XLOOKUP($D41,'Compiled grid proposal'!$C$5:$C$22,'Compiled grid proposal'!P$5:P$22,"error",0,1)</f>
        <v>40.073777764453112</v>
      </c>
      <c r="AS41" s="103">
        <f>_xlfn.XLOOKUP($D41,'Compiled grid proposal'!$C$5:$C$22,'Compiled grid proposal'!Q$5:Q$22,"error",0,1)</f>
        <v>66.789629607421858</v>
      </c>
      <c r="AT41" s="103">
        <f>_xlfn.XLOOKUP($D41,'Compiled grid proposal'!$C$5:$C$22,'Compiled grid proposal'!R$5:R$22,"error",0,1)</f>
        <v>46.084844429121077</v>
      </c>
      <c r="AU41" s="103">
        <f>_xlfn.XLOOKUP($D41,'Compiled grid proposal'!$C$5:$C$22,'Compiled grid proposal'!S$5:S$22,"error",0,1)</f>
        <v>76.808074048535133</v>
      </c>
      <c r="AV41" s="103">
        <f>_xlfn.XLOOKUP($D41,'Compiled grid proposal'!$C$5:$C$22,'Compiled grid proposal'!T$5:T$22,"error",0,1)</f>
        <v>52.997571093489235</v>
      </c>
      <c r="AW41" s="103">
        <f>_xlfn.XLOOKUP($D41,'Compiled grid proposal'!$C$5:$C$22,'Compiled grid proposal'!U$5:U$22,"error",0,1)</f>
        <v>88.329285155815398</v>
      </c>
      <c r="AX41" s="103">
        <f>_xlfn.XLOOKUP($D41,'Compiled grid proposal'!$C$5:$C$22,'Compiled grid proposal'!V$5:V$22,"error",0,1)</f>
        <v>63</v>
      </c>
      <c r="AY41" s="103">
        <f>_xlfn.XLOOKUP($D41,'Compiled grid proposal'!$C$5:$C$22,'Compiled grid proposal'!W$5:W$22,"error",0,1)</f>
        <v>105</v>
      </c>
      <c r="BA41" s="115">
        <f t="shared" si="0"/>
        <v>-3.6749999999999972</v>
      </c>
      <c r="BB41" s="115">
        <f t="shared" si="1"/>
        <v>1.8750000000000036</v>
      </c>
      <c r="BC41" s="115">
        <f t="shared" si="2"/>
        <v>-6.0762499999999982</v>
      </c>
      <c r="BD41" s="115">
        <f t="shared" si="3"/>
        <v>-0.79374999999999574</v>
      </c>
      <c r="BE41" s="115">
        <f t="shared" si="4"/>
        <v>-8.0876875000000013</v>
      </c>
      <c r="BF41" s="115">
        <f t="shared" si="5"/>
        <v>-2.8128124999999997</v>
      </c>
      <c r="BG41" s="115">
        <f t="shared" si="6"/>
        <v>-9.6508406250000043</v>
      </c>
      <c r="BH41" s="115">
        <f t="shared" si="7"/>
        <v>-4.0847343750000036</v>
      </c>
      <c r="BI41" s="115">
        <f t="shared" si="8"/>
        <v>-10.698466718750009</v>
      </c>
      <c r="BJ41" s="115">
        <f t="shared" si="9"/>
        <v>-3.4974445312500109</v>
      </c>
      <c r="BK41" s="115">
        <f t="shared" si="10"/>
        <v>-11.153236726562511</v>
      </c>
      <c r="BL41" s="115">
        <f t="shared" si="11"/>
        <v>-2.9220612109375139</v>
      </c>
      <c r="BM41" s="115">
        <f t="shared" si="12"/>
        <v>-26.926222235546888</v>
      </c>
      <c r="BN41" s="115">
        <f t="shared" si="13"/>
        <v>-22.210370392578142</v>
      </c>
      <c r="BO41" s="115">
        <f t="shared" si="14"/>
        <v>-30.915155570878923</v>
      </c>
      <c r="BP41" s="115">
        <f t="shared" si="15"/>
        <v>-25.191925951464867</v>
      </c>
      <c r="BQ41" s="115">
        <f t="shared" si="16"/>
        <v>-34.002428906510765</v>
      </c>
      <c r="BR41" s="115">
        <f t="shared" si="17"/>
        <v>-27.670714844184602</v>
      </c>
      <c r="BS41" s="115">
        <f t="shared" si="18"/>
        <v>-45</v>
      </c>
      <c r="BT41" s="115">
        <f t="shared" si="19"/>
        <v>-39</v>
      </c>
      <c r="BV41" s="116">
        <f t="shared" si="20"/>
        <v>-0.17499999999999988</v>
      </c>
      <c r="BW41" s="116">
        <f t="shared" si="21"/>
        <v>6.9444444444444572E-2</v>
      </c>
      <c r="BX41" s="116">
        <f t="shared" si="22"/>
        <v>-0.233701923076923</v>
      </c>
      <c r="BY41" s="116">
        <f t="shared" si="23"/>
        <v>-2.3345588235293993E-2</v>
      </c>
      <c r="BZ41" s="116">
        <f t="shared" si="24"/>
        <v>-0.26089314516129036</v>
      </c>
      <c r="CA41" s="116">
        <f t="shared" si="25"/>
        <v>-6.8605182926829267E-2</v>
      </c>
      <c r="CB41" s="116">
        <f t="shared" si="26"/>
        <v>-0.26807890625000014</v>
      </c>
      <c r="CC41" s="116">
        <f t="shared" si="27"/>
        <v>-8.5098632812500075E-2</v>
      </c>
      <c r="CD41" s="116">
        <f t="shared" si="28"/>
        <v>-0.26093821265243922</v>
      </c>
      <c r="CE41" s="116">
        <f t="shared" si="29"/>
        <v>-6.4767491319444648E-2</v>
      </c>
      <c r="CF41" s="116">
        <f t="shared" si="30"/>
        <v>-0.24246166796875024</v>
      </c>
      <c r="CG41" s="116">
        <f t="shared" si="31"/>
        <v>-4.7902642802254328E-2</v>
      </c>
      <c r="CH41" s="116">
        <f t="shared" si="32"/>
        <v>-0.40188391396338641</v>
      </c>
      <c r="CI41" s="116">
        <f t="shared" si="33"/>
        <v>-0.24955472351211394</v>
      </c>
      <c r="CJ41" s="116">
        <f t="shared" si="34"/>
        <v>-0.4014955268945315</v>
      </c>
      <c r="CK41" s="116">
        <f t="shared" si="35"/>
        <v>-0.24697966619083203</v>
      </c>
      <c r="CL41" s="116">
        <f t="shared" si="36"/>
        <v>-0.39083251616679038</v>
      </c>
      <c r="CM41" s="116">
        <f t="shared" si="37"/>
        <v>-0.23854064520848794</v>
      </c>
      <c r="CN41" s="116">
        <f t="shared" si="38"/>
        <v>-0.41666666666666669</v>
      </c>
      <c r="CO41" s="116">
        <f t="shared" si="39"/>
        <v>-0.27083333333333331</v>
      </c>
    </row>
    <row r="42" spans="1:93">
      <c r="A42" s="41" t="s">
        <v>61</v>
      </c>
      <c r="B42" s="44" t="s">
        <v>10</v>
      </c>
      <c r="C42" s="100">
        <v>8</v>
      </c>
      <c r="D42" s="44">
        <v>8</v>
      </c>
      <c r="E42" s="44">
        <v>8</v>
      </c>
      <c r="F42" s="44"/>
      <c r="G42" s="44"/>
      <c r="H42" s="108" t="s">
        <v>18</v>
      </c>
      <c r="I42" s="44"/>
      <c r="K42" s="103">
        <f>_xlfn.XLOOKUP($C42,'SQUO grid'!$B$4:$B$18,'SQUO grid'!C$4:C$18,"error",0,1)</f>
        <v>21</v>
      </c>
      <c r="L42" s="103">
        <f>_xlfn.XLOOKUP($C42,'SQUO grid'!$B$4:$B$18,'SQUO grid'!D$4:D$18,"error",0,1)</f>
        <v>27</v>
      </c>
      <c r="M42" s="103">
        <f>_xlfn.XLOOKUP($C42,'SQUO grid'!$B$4:$B$18,'SQUO grid'!E$4:E$18,"error",0,1)</f>
        <v>26</v>
      </c>
      <c r="N42" s="103">
        <f>_xlfn.XLOOKUP($C42,'SQUO grid'!$B$4:$B$18,'SQUO grid'!F$4:F$18,"error",0,1)</f>
        <v>34</v>
      </c>
      <c r="O42" s="103">
        <f>_xlfn.XLOOKUP($C42,'SQUO grid'!$B$4:$B$18,'SQUO grid'!G$4:G$18,"error",0,1)</f>
        <v>31</v>
      </c>
      <c r="P42" s="103">
        <f>_xlfn.XLOOKUP($C42,'SQUO grid'!$B$4:$B$18,'SQUO grid'!H$4:H$18,"error",0,1)</f>
        <v>41</v>
      </c>
      <c r="Q42" s="103">
        <f>_xlfn.XLOOKUP($C42,'SQUO grid'!$B$4:$B$18,'SQUO grid'!I$4:I$18,"error",0,1)</f>
        <v>36</v>
      </c>
      <c r="R42" s="103">
        <f>_xlfn.XLOOKUP($C42,'SQUO grid'!$B$4:$B$18,'SQUO grid'!J$4:J$18,"error",0,1)</f>
        <v>48</v>
      </c>
      <c r="S42" s="103">
        <f>_xlfn.XLOOKUP($C42,'SQUO grid'!$B$4:$B$18,'SQUO grid'!K$4:K$18,"error",0,1)</f>
        <v>41</v>
      </c>
      <c r="T42" s="103">
        <f>_xlfn.XLOOKUP($C42,'SQUO grid'!$B$4:$B$18,'SQUO grid'!L$4:L$18,"error",0,1)</f>
        <v>54</v>
      </c>
      <c r="U42" s="103">
        <f>_xlfn.XLOOKUP($C42,'SQUO grid'!$B$4:$B$18,'SQUO grid'!M$4:M$18,"error",0,1)</f>
        <v>46</v>
      </c>
      <c r="V42" s="103">
        <f>_xlfn.XLOOKUP($C42,'SQUO grid'!$B$4:$B$18,'SQUO grid'!N$4:N$18,"error",0,1)</f>
        <v>61</v>
      </c>
      <c r="W42" s="103">
        <f>_xlfn.XLOOKUP($C42,'SQUO grid'!$B$4:$B$18,'SQUO grid'!O$4:O$18,"error",0,1)</f>
        <v>67</v>
      </c>
      <c r="X42" s="103">
        <f>_xlfn.XLOOKUP($C42,'SQUO grid'!$B$4:$B$18,'SQUO grid'!P$4:P$18,"error",0,1)</f>
        <v>89</v>
      </c>
      <c r="Y42" s="103">
        <f>_xlfn.XLOOKUP($C42,'SQUO grid'!$B$4:$B$18,'SQUO grid'!Q$4:Q$18,"error",0,1)</f>
        <v>77</v>
      </c>
      <c r="Z42" s="103">
        <f>_xlfn.XLOOKUP($C42,'SQUO grid'!$B$4:$B$18,'SQUO grid'!R$4:R$18,"error",0,1)</f>
        <v>102</v>
      </c>
      <c r="AA42" s="103">
        <f>_xlfn.XLOOKUP($C42,'SQUO grid'!$B$4:$B$18,'SQUO grid'!S$4:S$18,"error",0,1)</f>
        <v>87</v>
      </c>
      <c r="AB42" s="103">
        <f>_xlfn.XLOOKUP($C42,'SQUO grid'!$B$4:$B$18,'SQUO grid'!T$4:T$18,"error",0,1)</f>
        <v>116</v>
      </c>
      <c r="AC42" s="103">
        <f>_xlfn.XLOOKUP($C42,'SQUO grid'!$B$4:$B$18,'SQUO grid'!U$4:U$18,"error",0,1)</f>
        <v>108</v>
      </c>
      <c r="AD42" s="103">
        <f>_xlfn.XLOOKUP($C42,'SQUO grid'!$B$4:$B$18,'SQUO grid'!V$4:V$18,"error",0,1)</f>
        <v>144</v>
      </c>
      <c r="AF42" s="103">
        <f>_xlfn.XLOOKUP($D42,'Compiled grid proposal'!$C$5:$C$22,'Compiled grid proposal'!D$5:D$22,"error",0,1)</f>
        <v>17.325000000000003</v>
      </c>
      <c r="AG42" s="103">
        <f>_xlfn.XLOOKUP($D42,'Compiled grid proposal'!$C$5:$C$22,'Compiled grid proposal'!E$5:E$22,"error",0,1)</f>
        <v>28.875000000000004</v>
      </c>
      <c r="AH42" s="103">
        <f>_xlfn.XLOOKUP($D42,'Compiled grid proposal'!$C$5:$C$22,'Compiled grid proposal'!F$5:F$22,"error",0,1)</f>
        <v>19.923750000000002</v>
      </c>
      <c r="AI42" s="103">
        <f>_xlfn.XLOOKUP($D42,'Compiled grid proposal'!$C$5:$C$22,'Compiled grid proposal'!G$5:G$22,"error",0,1)</f>
        <v>33.206250000000004</v>
      </c>
      <c r="AJ42" s="103">
        <f>_xlfn.XLOOKUP($D42,'Compiled grid proposal'!$C$5:$C$22,'Compiled grid proposal'!H$5:H$22,"error",0,1)</f>
        <v>22.912312499999999</v>
      </c>
      <c r="AK42" s="103">
        <f>_xlfn.XLOOKUP($D42,'Compiled grid proposal'!$C$5:$C$22,'Compiled grid proposal'!I$5:I$22,"error",0,1)</f>
        <v>38.1871875</v>
      </c>
      <c r="AL42" s="103">
        <f>_xlfn.XLOOKUP($D42,'Compiled grid proposal'!$C$5:$C$22,'Compiled grid proposal'!J$5:J$22,"error",0,1)</f>
        <v>26.349159374999996</v>
      </c>
      <c r="AM42" s="103">
        <f>_xlfn.XLOOKUP($D42,'Compiled grid proposal'!$C$5:$C$22,'Compiled grid proposal'!K$5:K$22,"error",0,1)</f>
        <v>43.915265624999996</v>
      </c>
      <c r="AN42" s="103">
        <f>_xlfn.XLOOKUP($D42,'Compiled grid proposal'!$C$5:$C$22,'Compiled grid proposal'!L$5:L$22,"error",0,1)</f>
        <v>30.301533281249991</v>
      </c>
      <c r="AO42" s="103">
        <f>_xlfn.XLOOKUP($D42,'Compiled grid proposal'!$C$5:$C$22,'Compiled grid proposal'!M$5:M$22,"error",0,1)</f>
        <v>50.502555468749989</v>
      </c>
      <c r="AP42" s="103">
        <f>_xlfn.XLOOKUP($D42,'Compiled grid proposal'!$C$5:$C$22,'Compiled grid proposal'!N$5:N$22,"error",0,1)</f>
        <v>34.846763273437489</v>
      </c>
      <c r="AQ42" s="103">
        <f>_xlfn.XLOOKUP($D42,'Compiled grid proposal'!$C$5:$C$22,'Compiled grid proposal'!O$5:O$22,"error",0,1)</f>
        <v>58.077938789062486</v>
      </c>
      <c r="AR42" s="103">
        <f>_xlfn.XLOOKUP($D42,'Compiled grid proposal'!$C$5:$C$22,'Compiled grid proposal'!P$5:P$22,"error",0,1)</f>
        <v>40.073777764453112</v>
      </c>
      <c r="AS42" s="103">
        <f>_xlfn.XLOOKUP($D42,'Compiled grid proposal'!$C$5:$C$22,'Compiled grid proposal'!Q$5:Q$22,"error",0,1)</f>
        <v>66.789629607421858</v>
      </c>
      <c r="AT42" s="103">
        <f>_xlfn.XLOOKUP($D42,'Compiled grid proposal'!$C$5:$C$22,'Compiled grid proposal'!R$5:R$22,"error",0,1)</f>
        <v>46.084844429121077</v>
      </c>
      <c r="AU42" s="103">
        <f>_xlfn.XLOOKUP($D42,'Compiled grid proposal'!$C$5:$C$22,'Compiled grid proposal'!S$5:S$22,"error",0,1)</f>
        <v>76.808074048535133</v>
      </c>
      <c r="AV42" s="103">
        <f>_xlfn.XLOOKUP($D42,'Compiled grid proposal'!$C$5:$C$22,'Compiled grid proposal'!T$5:T$22,"error",0,1)</f>
        <v>52.997571093489235</v>
      </c>
      <c r="AW42" s="103">
        <f>_xlfn.XLOOKUP($D42,'Compiled grid proposal'!$C$5:$C$22,'Compiled grid proposal'!U$5:U$22,"error",0,1)</f>
        <v>88.329285155815398</v>
      </c>
      <c r="AX42" s="103">
        <f>_xlfn.XLOOKUP($D42,'Compiled grid proposal'!$C$5:$C$22,'Compiled grid proposal'!V$5:V$22,"error",0,1)</f>
        <v>63</v>
      </c>
      <c r="AY42" s="103">
        <f>_xlfn.XLOOKUP($D42,'Compiled grid proposal'!$C$5:$C$22,'Compiled grid proposal'!W$5:W$22,"error",0,1)</f>
        <v>105</v>
      </c>
      <c r="BA42" s="115">
        <f t="shared" si="0"/>
        <v>-3.6749999999999972</v>
      </c>
      <c r="BB42" s="115">
        <f t="shared" si="1"/>
        <v>1.8750000000000036</v>
      </c>
      <c r="BC42" s="115">
        <f t="shared" si="2"/>
        <v>-6.0762499999999982</v>
      </c>
      <c r="BD42" s="115">
        <f t="shared" si="3"/>
        <v>-0.79374999999999574</v>
      </c>
      <c r="BE42" s="115">
        <f t="shared" si="4"/>
        <v>-8.0876875000000013</v>
      </c>
      <c r="BF42" s="115">
        <f t="shared" si="5"/>
        <v>-2.8128124999999997</v>
      </c>
      <c r="BG42" s="115">
        <f t="shared" si="6"/>
        <v>-9.6508406250000043</v>
      </c>
      <c r="BH42" s="115">
        <f t="shared" si="7"/>
        <v>-4.0847343750000036</v>
      </c>
      <c r="BI42" s="115">
        <f t="shared" si="8"/>
        <v>-10.698466718750009</v>
      </c>
      <c r="BJ42" s="115">
        <f t="shared" si="9"/>
        <v>-3.4974445312500109</v>
      </c>
      <c r="BK42" s="115">
        <f t="shared" si="10"/>
        <v>-11.153236726562511</v>
      </c>
      <c r="BL42" s="115">
        <f t="shared" si="11"/>
        <v>-2.9220612109375139</v>
      </c>
      <c r="BM42" s="115">
        <f t="shared" si="12"/>
        <v>-26.926222235546888</v>
      </c>
      <c r="BN42" s="115">
        <f t="shared" si="13"/>
        <v>-22.210370392578142</v>
      </c>
      <c r="BO42" s="115">
        <f t="shared" si="14"/>
        <v>-30.915155570878923</v>
      </c>
      <c r="BP42" s="115">
        <f t="shared" si="15"/>
        <v>-25.191925951464867</v>
      </c>
      <c r="BQ42" s="115">
        <f t="shared" si="16"/>
        <v>-34.002428906510765</v>
      </c>
      <c r="BR42" s="115">
        <f t="shared" si="17"/>
        <v>-27.670714844184602</v>
      </c>
      <c r="BS42" s="115">
        <f t="shared" si="18"/>
        <v>-45</v>
      </c>
      <c r="BT42" s="115">
        <f t="shared" si="19"/>
        <v>-39</v>
      </c>
      <c r="BV42" s="116">
        <f t="shared" si="20"/>
        <v>-0.17499999999999988</v>
      </c>
      <c r="BW42" s="116">
        <f t="shared" si="21"/>
        <v>6.9444444444444572E-2</v>
      </c>
      <c r="BX42" s="116">
        <f t="shared" si="22"/>
        <v>-0.233701923076923</v>
      </c>
      <c r="BY42" s="116">
        <f t="shared" si="23"/>
        <v>-2.3345588235293993E-2</v>
      </c>
      <c r="BZ42" s="116">
        <f t="shared" si="24"/>
        <v>-0.26089314516129036</v>
      </c>
      <c r="CA42" s="116">
        <f t="shared" si="25"/>
        <v>-6.8605182926829267E-2</v>
      </c>
      <c r="CB42" s="116">
        <f t="shared" si="26"/>
        <v>-0.26807890625000014</v>
      </c>
      <c r="CC42" s="116">
        <f t="shared" si="27"/>
        <v>-8.5098632812500075E-2</v>
      </c>
      <c r="CD42" s="116">
        <f t="shared" si="28"/>
        <v>-0.26093821265243922</v>
      </c>
      <c r="CE42" s="116">
        <f t="shared" si="29"/>
        <v>-6.4767491319444648E-2</v>
      </c>
      <c r="CF42" s="116">
        <f t="shared" si="30"/>
        <v>-0.24246166796875024</v>
      </c>
      <c r="CG42" s="116">
        <f t="shared" si="31"/>
        <v>-4.7902642802254328E-2</v>
      </c>
      <c r="CH42" s="116">
        <f t="shared" si="32"/>
        <v>-0.40188391396338641</v>
      </c>
      <c r="CI42" s="116">
        <f t="shared" si="33"/>
        <v>-0.24955472351211394</v>
      </c>
      <c r="CJ42" s="116">
        <f t="shared" si="34"/>
        <v>-0.4014955268945315</v>
      </c>
      <c r="CK42" s="116">
        <f t="shared" si="35"/>
        <v>-0.24697966619083203</v>
      </c>
      <c r="CL42" s="116">
        <f t="shared" si="36"/>
        <v>-0.39083251616679038</v>
      </c>
      <c r="CM42" s="116">
        <f t="shared" si="37"/>
        <v>-0.23854064520848794</v>
      </c>
      <c r="CN42" s="116">
        <f t="shared" si="38"/>
        <v>-0.41666666666666669</v>
      </c>
      <c r="CO42" s="116">
        <f t="shared" si="39"/>
        <v>-0.27083333333333331</v>
      </c>
    </row>
    <row r="43" spans="1:93">
      <c r="A43" s="41" t="s">
        <v>62</v>
      </c>
      <c r="B43" s="44" t="s">
        <v>10</v>
      </c>
      <c r="C43" s="100">
        <v>8</v>
      </c>
      <c r="D43" s="44">
        <v>8</v>
      </c>
      <c r="E43" s="44">
        <v>9</v>
      </c>
      <c r="F43" s="44"/>
      <c r="G43" s="44" t="s">
        <v>18</v>
      </c>
      <c r="H43" s="44"/>
      <c r="I43" s="44" t="s">
        <v>18</v>
      </c>
      <c r="K43" s="103">
        <f>_xlfn.XLOOKUP($C43,'SQUO grid'!$B$4:$B$18,'SQUO grid'!C$4:C$18,"error",0,1)</f>
        <v>21</v>
      </c>
      <c r="L43" s="103">
        <f>_xlfn.XLOOKUP($C43,'SQUO grid'!$B$4:$B$18,'SQUO grid'!D$4:D$18,"error",0,1)</f>
        <v>27</v>
      </c>
      <c r="M43" s="103">
        <f>_xlfn.XLOOKUP($C43,'SQUO grid'!$B$4:$B$18,'SQUO grid'!E$4:E$18,"error",0,1)</f>
        <v>26</v>
      </c>
      <c r="N43" s="103">
        <f>_xlfn.XLOOKUP($C43,'SQUO grid'!$B$4:$B$18,'SQUO grid'!F$4:F$18,"error",0,1)</f>
        <v>34</v>
      </c>
      <c r="O43" s="103">
        <f>_xlfn.XLOOKUP($C43,'SQUO grid'!$B$4:$B$18,'SQUO grid'!G$4:G$18,"error",0,1)</f>
        <v>31</v>
      </c>
      <c r="P43" s="103">
        <f>_xlfn.XLOOKUP($C43,'SQUO grid'!$B$4:$B$18,'SQUO grid'!H$4:H$18,"error",0,1)</f>
        <v>41</v>
      </c>
      <c r="Q43" s="103">
        <f>_xlfn.XLOOKUP($C43,'SQUO grid'!$B$4:$B$18,'SQUO grid'!I$4:I$18,"error",0,1)</f>
        <v>36</v>
      </c>
      <c r="R43" s="103">
        <f>_xlfn.XLOOKUP($C43,'SQUO grid'!$B$4:$B$18,'SQUO grid'!J$4:J$18,"error",0,1)</f>
        <v>48</v>
      </c>
      <c r="S43" s="103">
        <f>_xlfn.XLOOKUP($C43,'SQUO grid'!$B$4:$B$18,'SQUO grid'!K$4:K$18,"error",0,1)</f>
        <v>41</v>
      </c>
      <c r="T43" s="103">
        <f>_xlfn.XLOOKUP($C43,'SQUO grid'!$B$4:$B$18,'SQUO grid'!L$4:L$18,"error",0,1)</f>
        <v>54</v>
      </c>
      <c r="U43" s="103">
        <f>_xlfn.XLOOKUP($C43,'SQUO grid'!$B$4:$B$18,'SQUO grid'!M$4:M$18,"error",0,1)</f>
        <v>46</v>
      </c>
      <c r="V43" s="103">
        <f>_xlfn.XLOOKUP($C43,'SQUO grid'!$B$4:$B$18,'SQUO grid'!N$4:N$18,"error",0,1)</f>
        <v>61</v>
      </c>
      <c r="W43" s="103">
        <f>_xlfn.XLOOKUP($C43,'SQUO grid'!$B$4:$B$18,'SQUO grid'!O$4:O$18,"error",0,1)</f>
        <v>67</v>
      </c>
      <c r="X43" s="103">
        <f>_xlfn.XLOOKUP($C43,'SQUO grid'!$B$4:$B$18,'SQUO grid'!P$4:P$18,"error",0,1)</f>
        <v>89</v>
      </c>
      <c r="Y43" s="103">
        <f>_xlfn.XLOOKUP($C43,'SQUO grid'!$B$4:$B$18,'SQUO grid'!Q$4:Q$18,"error",0,1)</f>
        <v>77</v>
      </c>
      <c r="Z43" s="103">
        <f>_xlfn.XLOOKUP($C43,'SQUO grid'!$B$4:$B$18,'SQUO grid'!R$4:R$18,"error",0,1)</f>
        <v>102</v>
      </c>
      <c r="AA43" s="103">
        <f>_xlfn.XLOOKUP($C43,'SQUO grid'!$B$4:$B$18,'SQUO grid'!S$4:S$18,"error",0,1)</f>
        <v>87</v>
      </c>
      <c r="AB43" s="103">
        <f>_xlfn.XLOOKUP($C43,'SQUO grid'!$B$4:$B$18,'SQUO grid'!T$4:T$18,"error",0,1)</f>
        <v>116</v>
      </c>
      <c r="AC43" s="103">
        <f>_xlfn.XLOOKUP($C43,'SQUO grid'!$B$4:$B$18,'SQUO grid'!U$4:U$18,"error",0,1)</f>
        <v>108</v>
      </c>
      <c r="AD43" s="103">
        <f>_xlfn.XLOOKUP($C43,'SQUO grid'!$B$4:$B$18,'SQUO grid'!V$4:V$18,"error",0,1)</f>
        <v>144</v>
      </c>
      <c r="AF43" s="103">
        <f>_xlfn.XLOOKUP($D43,'Compiled grid proposal'!$C$5:$C$22,'Compiled grid proposal'!D$5:D$22,"error",0,1)</f>
        <v>17.325000000000003</v>
      </c>
      <c r="AG43" s="103">
        <f>_xlfn.XLOOKUP($D43,'Compiled grid proposal'!$C$5:$C$22,'Compiled grid proposal'!E$5:E$22,"error",0,1)</f>
        <v>28.875000000000004</v>
      </c>
      <c r="AH43" s="103">
        <f>_xlfn.XLOOKUP($D43,'Compiled grid proposal'!$C$5:$C$22,'Compiled grid proposal'!F$5:F$22,"error",0,1)</f>
        <v>19.923750000000002</v>
      </c>
      <c r="AI43" s="103">
        <f>_xlfn.XLOOKUP($D43,'Compiled grid proposal'!$C$5:$C$22,'Compiled grid proposal'!G$5:G$22,"error",0,1)</f>
        <v>33.206250000000004</v>
      </c>
      <c r="AJ43" s="103">
        <f>_xlfn.XLOOKUP($D43,'Compiled grid proposal'!$C$5:$C$22,'Compiled grid proposal'!H$5:H$22,"error",0,1)</f>
        <v>22.912312499999999</v>
      </c>
      <c r="AK43" s="103">
        <f>_xlfn.XLOOKUP($D43,'Compiled grid proposal'!$C$5:$C$22,'Compiled grid proposal'!I$5:I$22,"error",0,1)</f>
        <v>38.1871875</v>
      </c>
      <c r="AL43" s="103">
        <f>_xlfn.XLOOKUP($D43,'Compiled grid proposal'!$C$5:$C$22,'Compiled grid proposal'!J$5:J$22,"error",0,1)</f>
        <v>26.349159374999996</v>
      </c>
      <c r="AM43" s="103">
        <f>_xlfn.XLOOKUP($D43,'Compiled grid proposal'!$C$5:$C$22,'Compiled grid proposal'!K$5:K$22,"error",0,1)</f>
        <v>43.915265624999996</v>
      </c>
      <c r="AN43" s="103">
        <f>_xlfn.XLOOKUP($D43,'Compiled grid proposal'!$C$5:$C$22,'Compiled grid proposal'!L$5:L$22,"error",0,1)</f>
        <v>30.301533281249991</v>
      </c>
      <c r="AO43" s="103">
        <f>_xlfn.XLOOKUP($D43,'Compiled grid proposal'!$C$5:$C$22,'Compiled grid proposal'!M$5:M$22,"error",0,1)</f>
        <v>50.502555468749989</v>
      </c>
      <c r="AP43" s="103">
        <f>_xlfn.XLOOKUP($D43,'Compiled grid proposal'!$C$5:$C$22,'Compiled grid proposal'!N$5:N$22,"error",0,1)</f>
        <v>34.846763273437489</v>
      </c>
      <c r="AQ43" s="103">
        <f>_xlfn.XLOOKUP($D43,'Compiled grid proposal'!$C$5:$C$22,'Compiled grid proposal'!O$5:O$22,"error",0,1)</f>
        <v>58.077938789062486</v>
      </c>
      <c r="AR43" s="103">
        <f>_xlfn.XLOOKUP($D43,'Compiled grid proposal'!$C$5:$C$22,'Compiled grid proposal'!P$5:P$22,"error",0,1)</f>
        <v>40.073777764453112</v>
      </c>
      <c r="AS43" s="103">
        <f>_xlfn.XLOOKUP($D43,'Compiled grid proposal'!$C$5:$C$22,'Compiled grid proposal'!Q$5:Q$22,"error",0,1)</f>
        <v>66.789629607421858</v>
      </c>
      <c r="AT43" s="103">
        <f>_xlfn.XLOOKUP($D43,'Compiled grid proposal'!$C$5:$C$22,'Compiled grid proposal'!R$5:R$22,"error",0,1)</f>
        <v>46.084844429121077</v>
      </c>
      <c r="AU43" s="103">
        <f>_xlfn.XLOOKUP($D43,'Compiled grid proposal'!$C$5:$C$22,'Compiled grid proposal'!S$5:S$22,"error",0,1)</f>
        <v>76.808074048535133</v>
      </c>
      <c r="AV43" s="103">
        <f>_xlfn.XLOOKUP($D43,'Compiled grid proposal'!$C$5:$C$22,'Compiled grid proposal'!T$5:T$22,"error",0,1)</f>
        <v>52.997571093489235</v>
      </c>
      <c r="AW43" s="103">
        <f>_xlfn.XLOOKUP($D43,'Compiled grid proposal'!$C$5:$C$22,'Compiled grid proposal'!U$5:U$22,"error",0,1)</f>
        <v>88.329285155815398</v>
      </c>
      <c r="AX43" s="103">
        <f>_xlfn.XLOOKUP($D43,'Compiled grid proposal'!$C$5:$C$22,'Compiled grid proposal'!V$5:V$22,"error",0,1)</f>
        <v>63</v>
      </c>
      <c r="AY43" s="103">
        <f>_xlfn.XLOOKUP($D43,'Compiled grid proposal'!$C$5:$C$22,'Compiled grid proposal'!W$5:W$22,"error",0,1)</f>
        <v>105</v>
      </c>
      <c r="BA43" s="115">
        <f t="shared" si="0"/>
        <v>-3.6749999999999972</v>
      </c>
      <c r="BB43" s="115">
        <f t="shared" si="1"/>
        <v>1.8750000000000036</v>
      </c>
      <c r="BC43" s="115">
        <f t="shared" si="2"/>
        <v>-6.0762499999999982</v>
      </c>
      <c r="BD43" s="115">
        <f t="shared" si="3"/>
        <v>-0.79374999999999574</v>
      </c>
      <c r="BE43" s="115">
        <f t="shared" si="4"/>
        <v>-8.0876875000000013</v>
      </c>
      <c r="BF43" s="115">
        <f t="shared" si="5"/>
        <v>-2.8128124999999997</v>
      </c>
      <c r="BG43" s="115">
        <f t="shared" si="6"/>
        <v>-9.6508406250000043</v>
      </c>
      <c r="BH43" s="115">
        <f t="shared" si="7"/>
        <v>-4.0847343750000036</v>
      </c>
      <c r="BI43" s="115">
        <f t="shared" si="8"/>
        <v>-10.698466718750009</v>
      </c>
      <c r="BJ43" s="115">
        <f t="shared" si="9"/>
        <v>-3.4974445312500109</v>
      </c>
      <c r="BK43" s="115">
        <f t="shared" si="10"/>
        <v>-11.153236726562511</v>
      </c>
      <c r="BL43" s="115">
        <f t="shared" si="11"/>
        <v>-2.9220612109375139</v>
      </c>
      <c r="BM43" s="115">
        <f t="shared" si="12"/>
        <v>-26.926222235546888</v>
      </c>
      <c r="BN43" s="115">
        <f t="shared" si="13"/>
        <v>-22.210370392578142</v>
      </c>
      <c r="BO43" s="115">
        <f t="shared" si="14"/>
        <v>-30.915155570878923</v>
      </c>
      <c r="BP43" s="115">
        <f t="shared" si="15"/>
        <v>-25.191925951464867</v>
      </c>
      <c r="BQ43" s="115">
        <f t="shared" si="16"/>
        <v>-34.002428906510765</v>
      </c>
      <c r="BR43" s="115">
        <f t="shared" si="17"/>
        <v>-27.670714844184602</v>
      </c>
      <c r="BS43" s="115">
        <f t="shared" si="18"/>
        <v>-45</v>
      </c>
      <c r="BT43" s="115">
        <f t="shared" si="19"/>
        <v>-39</v>
      </c>
      <c r="BV43" s="116">
        <f t="shared" si="20"/>
        <v>-0.17499999999999988</v>
      </c>
      <c r="BW43" s="116">
        <f t="shared" si="21"/>
        <v>6.9444444444444572E-2</v>
      </c>
      <c r="BX43" s="116">
        <f t="shared" si="22"/>
        <v>-0.233701923076923</v>
      </c>
      <c r="BY43" s="116">
        <f t="shared" si="23"/>
        <v>-2.3345588235293993E-2</v>
      </c>
      <c r="BZ43" s="116">
        <f t="shared" si="24"/>
        <v>-0.26089314516129036</v>
      </c>
      <c r="CA43" s="116">
        <f t="shared" si="25"/>
        <v>-6.8605182926829267E-2</v>
      </c>
      <c r="CB43" s="116">
        <f t="shared" si="26"/>
        <v>-0.26807890625000014</v>
      </c>
      <c r="CC43" s="116">
        <f t="shared" si="27"/>
        <v>-8.5098632812500075E-2</v>
      </c>
      <c r="CD43" s="116">
        <f t="shared" si="28"/>
        <v>-0.26093821265243922</v>
      </c>
      <c r="CE43" s="116">
        <f t="shared" si="29"/>
        <v>-6.4767491319444648E-2</v>
      </c>
      <c r="CF43" s="116">
        <f t="shared" si="30"/>
        <v>-0.24246166796875024</v>
      </c>
      <c r="CG43" s="116">
        <f t="shared" si="31"/>
        <v>-4.7902642802254328E-2</v>
      </c>
      <c r="CH43" s="116">
        <f t="shared" si="32"/>
        <v>-0.40188391396338641</v>
      </c>
      <c r="CI43" s="116">
        <f t="shared" si="33"/>
        <v>-0.24955472351211394</v>
      </c>
      <c r="CJ43" s="116">
        <f t="shared" si="34"/>
        <v>-0.4014955268945315</v>
      </c>
      <c r="CK43" s="116">
        <f t="shared" si="35"/>
        <v>-0.24697966619083203</v>
      </c>
      <c r="CL43" s="116">
        <f t="shared" si="36"/>
        <v>-0.39083251616679038</v>
      </c>
      <c r="CM43" s="116">
        <f t="shared" si="37"/>
        <v>-0.23854064520848794</v>
      </c>
      <c r="CN43" s="116">
        <f t="shared" si="38"/>
        <v>-0.41666666666666669</v>
      </c>
      <c r="CO43" s="116">
        <f t="shared" si="39"/>
        <v>-0.27083333333333331</v>
      </c>
    </row>
    <row r="44" spans="1:93">
      <c r="A44" s="41" t="s">
        <v>63</v>
      </c>
      <c r="B44" s="44" t="s">
        <v>10</v>
      </c>
      <c r="C44" s="100">
        <v>8</v>
      </c>
      <c r="D44" s="44">
        <v>8</v>
      </c>
      <c r="E44" s="44">
        <v>8</v>
      </c>
      <c r="F44" s="44"/>
      <c r="G44" s="44"/>
      <c r="H44" s="44"/>
      <c r="I44" s="44" t="s">
        <v>18</v>
      </c>
      <c r="K44" s="103">
        <f>_xlfn.XLOOKUP($C44,'SQUO grid'!$B$4:$B$18,'SQUO grid'!C$4:C$18,"error",0,1)</f>
        <v>21</v>
      </c>
      <c r="L44" s="103">
        <f>_xlfn.XLOOKUP($C44,'SQUO grid'!$B$4:$B$18,'SQUO grid'!D$4:D$18,"error",0,1)</f>
        <v>27</v>
      </c>
      <c r="M44" s="103">
        <f>_xlfn.XLOOKUP($C44,'SQUO grid'!$B$4:$B$18,'SQUO grid'!E$4:E$18,"error",0,1)</f>
        <v>26</v>
      </c>
      <c r="N44" s="103">
        <f>_xlfn.XLOOKUP($C44,'SQUO grid'!$B$4:$B$18,'SQUO grid'!F$4:F$18,"error",0,1)</f>
        <v>34</v>
      </c>
      <c r="O44" s="103">
        <f>_xlfn.XLOOKUP($C44,'SQUO grid'!$B$4:$B$18,'SQUO grid'!G$4:G$18,"error",0,1)</f>
        <v>31</v>
      </c>
      <c r="P44" s="103">
        <f>_xlfn.XLOOKUP($C44,'SQUO grid'!$B$4:$B$18,'SQUO grid'!H$4:H$18,"error",0,1)</f>
        <v>41</v>
      </c>
      <c r="Q44" s="103">
        <f>_xlfn.XLOOKUP($C44,'SQUO grid'!$B$4:$B$18,'SQUO grid'!I$4:I$18,"error",0,1)</f>
        <v>36</v>
      </c>
      <c r="R44" s="103">
        <f>_xlfn.XLOOKUP($C44,'SQUO grid'!$B$4:$B$18,'SQUO grid'!J$4:J$18,"error",0,1)</f>
        <v>48</v>
      </c>
      <c r="S44" s="103">
        <f>_xlfn.XLOOKUP($C44,'SQUO grid'!$B$4:$B$18,'SQUO grid'!K$4:K$18,"error",0,1)</f>
        <v>41</v>
      </c>
      <c r="T44" s="103">
        <f>_xlfn.XLOOKUP($C44,'SQUO grid'!$B$4:$B$18,'SQUO grid'!L$4:L$18,"error",0,1)</f>
        <v>54</v>
      </c>
      <c r="U44" s="103">
        <f>_xlfn.XLOOKUP($C44,'SQUO grid'!$B$4:$B$18,'SQUO grid'!M$4:M$18,"error",0,1)</f>
        <v>46</v>
      </c>
      <c r="V44" s="103">
        <f>_xlfn.XLOOKUP($C44,'SQUO grid'!$B$4:$B$18,'SQUO grid'!N$4:N$18,"error",0,1)</f>
        <v>61</v>
      </c>
      <c r="W44" s="103">
        <f>_xlfn.XLOOKUP($C44,'SQUO grid'!$B$4:$B$18,'SQUO grid'!O$4:O$18,"error",0,1)</f>
        <v>67</v>
      </c>
      <c r="X44" s="103">
        <f>_xlfn.XLOOKUP($C44,'SQUO grid'!$B$4:$B$18,'SQUO grid'!P$4:P$18,"error",0,1)</f>
        <v>89</v>
      </c>
      <c r="Y44" s="103">
        <f>_xlfn.XLOOKUP($C44,'SQUO grid'!$B$4:$B$18,'SQUO grid'!Q$4:Q$18,"error",0,1)</f>
        <v>77</v>
      </c>
      <c r="Z44" s="103">
        <f>_xlfn.XLOOKUP($C44,'SQUO grid'!$B$4:$B$18,'SQUO grid'!R$4:R$18,"error",0,1)</f>
        <v>102</v>
      </c>
      <c r="AA44" s="103">
        <f>_xlfn.XLOOKUP($C44,'SQUO grid'!$B$4:$B$18,'SQUO grid'!S$4:S$18,"error",0,1)</f>
        <v>87</v>
      </c>
      <c r="AB44" s="103">
        <f>_xlfn.XLOOKUP($C44,'SQUO grid'!$B$4:$B$18,'SQUO grid'!T$4:T$18,"error",0,1)</f>
        <v>116</v>
      </c>
      <c r="AC44" s="103">
        <f>_xlfn.XLOOKUP($C44,'SQUO grid'!$B$4:$B$18,'SQUO grid'!U$4:U$18,"error",0,1)</f>
        <v>108</v>
      </c>
      <c r="AD44" s="103">
        <f>_xlfn.XLOOKUP($C44,'SQUO grid'!$B$4:$B$18,'SQUO grid'!V$4:V$18,"error",0,1)</f>
        <v>144</v>
      </c>
      <c r="AF44" s="103">
        <f>_xlfn.XLOOKUP($D44,'Compiled grid proposal'!$C$5:$C$22,'Compiled grid proposal'!D$5:D$22,"error",0,1)</f>
        <v>17.325000000000003</v>
      </c>
      <c r="AG44" s="103">
        <f>_xlfn.XLOOKUP($D44,'Compiled grid proposal'!$C$5:$C$22,'Compiled grid proposal'!E$5:E$22,"error",0,1)</f>
        <v>28.875000000000004</v>
      </c>
      <c r="AH44" s="103">
        <f>_xlfn.XLOOKUP($D44,'Compiled grid proposal'!$C$5:$C$22,'Compiled grid proposal'!F$5:F$22,"error",0,1)</f>
        <v>19.923750000000002</v>
      </c>
      <c r="AI44" s="103">
        <f>_xlfn.XLOOKUP($D44,'Compiled grid proposal'!$C$5:$C$22,'Compiled grid proposal'!G$5:G$22,"error",0,1)</f>
        <v>33.206250000000004</v>
      </c>
      <c r="AJ44" s="103">
        <f>_xlfn.XLOOKUP($D44,'Compiled grid proposal'!$C$5:$C$22,'Compiled grid proposal'!H$5:H$22,"error",0,1)</f>
        <v>22.912312499999999</v>
      </c>
      <c r="AK44" s="103">
        <f>_xlfn.XLOOKUP($D44,'Compiled grid proposal'!$C$5:$C$22,'Compiled grid proposal'!I$5:I$22,"error",0,1)</f>
        <v>38.1871875</v>
      </c>
      <c r="AL44" s="103">
        <f>_xlfn.XLOOKUP($D44,'Compiled grid proposal'!$C$5:$C$22,'Compiled grid proposal'!J$5:J$22,"error",0,1)</f>
        <v>26.349159374999996</v>
      </c>
      <c r="AM44" s="103">
        <f>_xlfn.XLOOKUP($D44,'Compiled grid proposal'!$C$5:$C$22,'Compiled grid proposal'!K$5:K$22,"error",0,1)</f>
        <v>43.915265624999996</v>
      </c>
      <c r="AN44" s="103">
        <f>_xlfn.XLOOKUP($D44,'Compiled grid proposal'!$C$5:$C$22,'Compiled grid proposal'!L$5:L$22,"error",0,1)</f>
        <v>30.301533281249991</v>
      </c>
      <c r="AO44" s="103">
        <f>_xlfn.XLOOKUP($D44,'Compiled grid proposal'!$C$5:$C$22,'Compiled grid proposal'!M$5:M$22,"error",0,1)</f>
        <v>50.502555468749989</v>
      </c>
      <c r="AP44" s="103">
        <f>_xlfn.XLOOKUP($D44,'Compiled grid proposal'!$C$5:$C$22,'Compiled grid proposal'!N$5:N$22,"error",0,1)</f>
        <v>34.846763273437489</v>
      </c>
      <c r="AQ44" s="103">
        <f>_xlfn.XLOOKUP($D44,'Compiled grid proposal'!$C$5:$C$22,'Compiled grid proposal'!O$5:O$22,"error",0,1)</f>
        <v>58.077938789062486</v>
      </c>
      <c r="AR44" s="103">
        <f>_xlfn.XLOOKUP($D44,'Compiled grid proposal'!$C$5:$C$22,'Compiled grid proposal'!P$5:P$22,"error",0,1)</f>
        <v>40.073777764453112</v>
      </c>
      <c r="AS44" s="103">
        <f>_xlfn.XLOOKUP($D44,'Compiled grid proposal'!$C$5:$C$22,'Compiled grid proposal'!Q$5:Q$22,"error",0,1)</f>
        <v>66.789629607421858</v>
      </c>
      <c r="AT44" s="103">
        <f>_xlfn.XLOOKUP($D44,'Compiled grid proposal'!$C$5:$C$22,'Compiled grid proposal'!R$5:R$22,"error",0,1)</f>
        <v>46.084844429121077</v>
      </c>
      <c r="AU44" s="103">
        <f>_xlfn.XLOOKUP($D44,'Compiled grid proposal'!$C$5:$C$22,'Compiled grid proposal'!S$5:S$22,"error",0,1)</f>
        <v>76.808074048535133</v>
      </c>
      <c r="AV44" s="103">
        <f>_xlfn.XLOOKUP($D44,'Compiled grid proposal'!$C$5:$C$22,'Compiled grid proposal'!T$5:T$22,"error",0,1)</f>
        <v>52.997571093489235</v>
      </c>
      <c r="AW44" s="103">
        <f>_xlfn.XLOOKUP($D44,'Compiled grid proposal'!$C$5:$C$22,'Compiled grid proposal'!U$5:U$22,"error",0,1)</f>
        <v>88.329285155815398</v>
      </c>
      <c r="AX44" s="103">
        <f>_xlfn.XLOOKUP($D44,'Compiled grid proposal'!$C$5:$C$22,'Compiled grid proposal'!V$5:V$22,"error",0,1)</f>
        <v>63</v>
      </c>
      <c r="AY44" s="103">
        <f>_xlfn.XLOOKUP($D44,'Compiled grid proposal'!$C$5:$C$22,'Compiled grid proposal'!W$5:W$22,"error",0,1)</f>
        <v>105</v>
      </c>
      <c r="BA44" s="115">
        <f t="shared" si="0"/>
        <v>-3.6749999999999972</v>
      </c>
      <c r="BB44" s="115">
        <f t="shared" si="1"/>
        <v>1.8750000000000036</v>
      </c>
      <c r="BC44" s="115">
        <f t="shared" si="2"/>
        <v>-6.0762499999999982</v>
      </c>
      <c r="BD44" s="115">
        <f t="shared" si="3"/>
        <v>-0.79374999999999574</v>
      </c>
      <c r="BE44" s="115">
        <f t="shared" si="4"/>
        <v>-8.0876875000000013</v>
      </c>
      <c r="BF44" s="115">
        <f t="shared" si="5"/>
        <v>-2.8128124999999997</v>
      </c>
      <c r="BG44" s="115">
        <f t="shared" si="6"/>
        <v>-9.6508406250000043</v>
      </c>
      <c r="BH44" s="115">
        <f t="shared" si="7"/>
        <v>-4.0847343750000036</v>
      </c>
      <c r="BI44" s="115">
        <f t="shared" si="8"/>
        <v>-10.698466718750009</v>
      </c>
      <c r="BJ44" s="115">
        <f t="shared" si="9"/>
        <v>-3.4974445312500109</v>
      </c>
      <c r="BK44" s="115">
        <f t="shared" si="10"/>
        <v>-11.153236726562511</v>
      </c>
      <c r="BL44" s="115">
        <f t="shared" si="11"/>
        <v>-2.9220612109375139</v>
      </c>
      <c r="BM44" s="115">
        <f t="shared" si="12"/>
        <v>-26.926222235546888</v>
      </c>
      <c r="BN44" s="115">
        <f t="shared" si="13"/>
        <v>-22.210370392578142</v>
      </c>
      <c r="BO44" s="115">
        <f t="shared" si="14"/>
        <v>-30.915155570878923</v>
      </c>
      <c r="BP44" s="115">
        <f t="shared" si="15"/>
        <v>-25.191925951464867</v>
      </c>
      <c r="BQ44" s="115">
        <f t="shared" si="16"/>
        <v>-34.002428906510765</v>
      </c>
      <c r="BR44" s="115">
        <f t="shared" si="17"/>
        <v>-27.670714844184602</v>
      </c>
      <c r="BS44" s="115">
        <f t="shared" si="18"/>
        <v>-45</v>
      </c>
      <c r="BT44" s="115">
        <f t="shared" si="19"/>
        <v>-39</v>
      </c>
      <c r="BV44" s="116">
        <f t="shared" si="20"/>
        <v>-0.17499999999999988</v>
      </c>
      <c r="BW44" s="116">
        <f t="shared" si="21"/>
        <v>6.9444444444444572E-2</v>
      </c>
      <c r="BX44" s="116">
        <f t="shared" si="22"/>
        <v>-0.233701923076923</v>
      </c>
      <c r="BY44" s="116">
        <f t="shared" si="23"/>
        <v>-2.3345588235293993E-2</v>
      </c>
      <c r="BZ44" s="116">
        <f t="shared" si="24"/>
        <v>-0.26089314516129036</v>
      </c>
      <c r="CA44" s="116">
        <f t="shared" si="25"/>
        <v>-6.8605182926829267E-2</v>
      </c>
      <c r="CB44" s="116">
        <f t="shared" si="26"/>
        <v>-0.26807890625000014</v>
      </c>
      <c r="CC44" s="116">
        <f t="shared" si="27"/>
        <v>-8.5098632812500075E-2</v>
      </c>
      <c r="CD44" s="116">
        <f t="shared" si="28"/>
        <v>-0.26093821265243922</v>
      </c>
      <c r="CE44" s="116">
        <f t="shared" si="29"/>
        <v>-6.4767491319444648E-2</v>
      </c>
      <c r="CF44" s="116">
        <f t="shared" si="30"/>
        <v>-0.24246166796875024</v>
      </c>
      <c r="CG44" s="116">
        <f t="shared" si="31"/>
        <v>-4.7902642802254328E-2</v>
      </c>
      <c r="CH44" s="116">
        <f t="shared" si="32"/>
        <v>-0.40188391396338641</v>
      </c>
      <c r="CI44" s="116">
        <f t="shared" si="33"/>
        <v>-0.24955472351211394</v>
      </c>
      <c r="CJ44" s="116">
        <f t="shared" si="34"/>
        <v>-0.4014955268945315</v>
      </c>
      <c r="CK44" s="116">
        <f t="shared" si="35"/>
        <v>-0.24697966619083203</v>
      </c>
      <c r="CL44" s="116">
        <f t="shared" si="36"/>
        <v>-0.39083251616679038</v>
      </c>
      <c r="CM44" s="116">
        <f t="shared" si="37"/>
        <v>-0.23854064520848794</v>
      </c>
      <c r="CN44" s="116">
        <f t="shared" si="38"/>
        <v>-0.41666666666666669</v>
      </c>
      <c r="CO44" s="116">
        <f t="shared" si="39"/>
        <v>-0.27083333333333331</v>
      </c>
    </row>
    <row r="45" spans="1:93">
      <c r="A45" s="41" t="s">
        <v>64</v>
      </c>
      <c r="B45" s="110" t="s">
        <v>14</v>
      </c>
      <c r="C45" s="100">
        <v>8</v>
      </c>
      <c r="D45" s="44">
        <v>5</v>
      </c>
      <c r="E45" s="44">
        <v>5</v>
      </c>
      <c r="F45" s="44"/>
      <c r="G45" s="44"/>
      <c r="H45" s="44"/>
      <c r="I45" s="44"/>
      <c r="K45" s="103">
        <f>_xlfn.XLOOKUP($C45,'SQUO grid'!$B$4:$B$18,'SQUO grid'!C$4:C$18,"error",0,1)</f>
        <v>21</v>
      </c>
      <c r="L45" s="103">
        <f>_xlfn.XLOOKUP($C45,'SQUO grid'!$B$4:$B$18,'SQUO grid'!D$4:D$18,"error",0,1)</f>
        <v>27</v>
      </c>
      <c r="M45" s="103">
        <f>_xlfn.XLOOKUP($C45,'SQUO grid'!$B$4:$B$18,'SQUO grid'!E$4:E$18,"error",0,1)</f>
        <v>26</v>
      </c>
      <c r="N45" s="103">
        <f>_xlfn.XLOOKUP($C45,'SQUO grid'!$B$4:$B$18,'SQUO grid'!F$4:F$18,"error",0,1)</f>
        <v>34</v>
      </c>
      <c r="O45" s="103">
        <f>_xlfn.XLOOKUP($C45,'SQUO grid'!$B$4:$B$18,'SQUO grid'!G$4:G$18,"error",0,1)</f>
        <v>31</v>
      </c>
      <c r="P45" s="103">
        <f>_xlfn.XLOOKUP($C45,'SQUO grid'!$B$4:$B$18,'SQUO grid'!H$4:H$18,"error",0,1)</f>
        <v>41</v>
      </c>
      <c r="Q45" s="103">
        <f>_xlfn.XLOOKUP($C45,'SQUO grid'!$B$4:$B$18,'SQUO grid'!I$4:I$18,"error",0,1)</f>
        <v>36</v>
      </c>
      <c r="R45" s="103">
        <f>_xlfn.XLOOKUP($C45,'SQUO grid'!$B$4:$B$18,'SQUO grid'!J$4:J$18,"error",0,1)</f>
        <v>48</v>
      </c>
      <c r="S45" s="103">
        <f>_xlfn.XLOOKUP($C45,'SQUO grid'!$B$4:$B$18,'SQUO grid'!K$4:K$18,"error",0,1)</f>
        <v>41</v>
      </c>
      <c r="T45" s="103">
        <f>_xlfn.XLOOKUP($C45,'SQUO grid'!$B$4:$B$18,'SQUO grid'!L$4:L$18,"error",0,1)</f>
        <v>54</v>
      </c>
      <c r="U45" s="103">
        <f>_xlfn.XLOOKUP($C45,'SQUO grid'!$B$4:$B$18,'SQUO grid'!M$4:M$18,"error",0,1)</f>
        <v>46</v>
      </c>
      <c r="V45" s="103">
        <f>_xlfn.XLOOKUP($C45,'SQUO grid'!$B$4:$B$18,'SQUO grid'!N$4:N$18,"error",0,1)</f>
        <v>61</v>
      </c>
      <c r="W45" s="103">
        <f>_xlfn.XLOOKUP($C45,'SQUO grid'!$B$4:$B$18,'SQUO grid'!O$4:O$18,"error",0,1)</f>
        <v>67</v>
      </c>
      <c r="X45" s="103">
        <f>_xlfn.XLOOKUP($C45,'SQUO grid'!$B$4:$B$18,'SQUO grid'!P$4:P$18,"error",0,1)</f>
        <v>89</v>
      </c>
      <c r="Y45" s="103">
        <f>_xlfn.XLOOKUP($C45,'SQUO grid'!$B$4:$B$18,'SQUO grid'!Q$4:Q$18,"error",0,1)</f>
        <v>77</v>
      </c>
      <c r="Z45" s="103">
        <f>_xlfn.XLOOKUP($C45,'SQUO grid'!$B$4:$B$18,'SQUO grid'!R$4:R$18,"error",0,1)</f>
        <v>102</v>
      </c>
      <c r="AA45" s="103">
        <f>_xlfn.XLOOKUP($C45,'SQUO grid'!$B$4:$B$18,'SQUO grid'!S$4:S$18,"error",0,1)</f>
        <v>87</v>
      </c>
      <c r="AB45" s="103">
        <f>_xlfn.XLOOKUP($C45,'SQUO grid'!$B$4:$B$18,'SQUO grid'!T$4:T$18,"error",0,1)</f>
        <v>116</v>
      </c>
      <c r="AC45" s="103">
        <f>_xlfn.XLOOKUP($C45,'SQUO grid'!$B$4:$B$18,'SQUO grid'!U$4:U$18,"error",0,1)</f>
        <v>108</v>
      </c>
      <c r="AD45" s="103">
        <f>_xlfn.XLOOKUP($C45,'SQUO grid'!$B$4:$B$18,'SQUO grid'!V$4:V$18,"error",0,1)</f>
        <v>144</v>
      </c>
      <c r="AF45" s="103">
        <f>_xlfn.XLOOKUP($D45,'Compiled grid proposal'!$C$5:$C$22,'Compiled grid proposal'!D$5:D$22,"error",0,1)</f>
        <v>3.5999999999999996</v>
      </c>
      <c r="AG45" s="103">
        <f>_xlfn.XLOOKUP($D45,'Compiled grid proposal'!$C$5:$C$22,'Compiled grid proposal'!E$5:E$22,"error",0,1)</f>
        <v>12</v>
      </c>
      <c r="AH45" s="103">
        <f>_xlfn.XLOOKUP($D45,'Compiled grid proposal'!$C$5:$C$22,'Compiled grid proposal'!F$5:F$22,"error",0,1)</f>
        <v>4.3199999999999994</v>
      </c>
      <c r="AI45" s="103">
        <f>_xlfn.XLOOKUP($D45,'Compiled grid proposal'!$C$5:$C$22,'Compiled grid proposal'!G$5:G$22,"error",0,1)</f>
        <v>14.399999999999999</v>
      </c>
      <c r="AJ45" s="103">
        <f>_xlfn.XLOOKUP($D45,'Compiled grid proposal'!$C$5:$C$22,'Compiled grid proposal'!H$5:H$22,"error",0,1)</f>
        <v>5.1839999999999993</v>
      </c>
      <c r="AK45" s="103">
        <f>_xlfn.XLOOKUP($D45,'Compiled grid proposal'!$C$5:$C$22,'Compiled grid proposal'!I$5:I$22,"error",0,1)</f>
        <v>17.279999999999998</v>
      </c>
      <c r="AL45" s="103">
        <f>_xlfn.XLOOKUP($D45,'Compiled grid proposal'!$C$5:$C$22,'Compiled grid proposal'!J$5:J$22,"error",0,1)</f>
        <v>6.2207999999999988</v>
      </c>
      <c r="AM45" s="103">
        <f>_xlfn.XLOOKUP($D45,'Compiled grid proposal'!$C$5:$C$22,'Compiled grid proposal'!K$5:K$22,"error",0,1)</f>
        <v>20.735999999999997</v>
      </c>
      <c r="AN45" s="103">
        <f>_xlfn.XLOOKUP($D45,'Compiled grid proposal'!$C$5:$C$22,'Compiled grid proposal'!L$5:L$22,"error",0,1)</f>
        <v>7.4649599999999978</v>
      </c>
      <c r="AO45" s="103">
        <f>_xlfn.XLOOKUP($D45,'Compiled grid proposal'!$C$5:$C$22,'Compiled grid proposal'!M$5:M$22,"error",0,1)</f>
        <v>24.883199999999995</v>
      </c>
      <c r="AP45" s="103">
        <f>_xlfn.XLOOKUP($D45,'Compiled grid proposal'!$C$5:$C$22,'Compiled grid proposal'!N$5:N$22,"error",0,1)</f>
        <v>8.957951999999997</v>
      </c>
      <c r="AQ45" s="103">
        <f>_xlfn.XLOOKUP($D45,'Compiled grid proposal'!$C$5:$C$22,'Compiled grid proposal'!O$5:O$22,"error",0,1)</f>
        <v>29.859839999999991</v>
      </c>
      <c r="AR45" s="103">
        <f>_xlfn.XLOOKUP($D45,'Compiled grid proposal'!$C$5:$C$22,'Compiled grid proposal'!P$5:P$22,"error",0,1)</f>
        <v>10.749542399999996</v>
      </c>
      <c r="AS45" s="103">
        <f>_xlfn.XLOOKUP($D45,'Compiled grid proposal'!$C$5:$C$22,'Compiled grid proposal'!Q$5:Q$22,"error",0,1)</f>
        <v>35.831807999999988</v>
      </c>
      <c r="AT45" s="103">
        <f>_xlfn.XLOOKUP($D45,'Compiled grid proposal'!$C$5:$C$22,'Compiled grid proposal'!R$5:R$22,"error",0,1)</f>
        <v>12.899450879999995</v>
      </c>
      <c r="AU45" s="103">
        <f>_xlfn.XLOOKUP($D45,'Compiled grid proposal'!$C$5:$C$22,'Compiled grid proposal'!S$5:S$22,"error",0,1)</f>
        <v>42.998169599999983</v>
      </c>
      <c r="AV45" s="103">
        <f>_xlfn.XLOOKUP($D45,'Compiled grid proposal'!$C$5:$C$22,'Compiled grid proposal'!T$5:T$22,"error",0,1)</f>
        <v>15.479341055999992</v>
      </c>
      <c r="AW45" s="103">
        <f>_xlfn.XLOOKUP($D45,'Compiled grid proposal'!$C$5:$C$22,'Compiled grid proposal'!U$5:U$22,"error",0,1)</f>
        <v>51.597803519999978</v>
      </c>
      <c r="AX45" s="103">
        <f>_xlfn.XLOOKUP($D45,'Compiled grid proposal'!$C$5:$C$22,'Compiled grid proposal'!V$5:V$22,"error",0,1)</f>
        <v>18</v>
      </c>
      <c r="AY45" s="103">
        <f>_xlfn.XLOOKUP($D45,'Compiled grid proposal'!$C$5:$C$22,'Compiled grid proposal'!W$5:W$22,"error",0,1)</f>
        <v>60</v>
      </c>
      <c r="BA45" s="115">
        <f t="shared" si="0"/>
        <v>-17.399999999999999</v>
      </c>
      <c r="BB45" s="115">
        <f t="shared" si="1"/>
        <v>-15</v>
      </c>
      <c r="BC45" s="115">
        <f t="shared" si="2"/>
        <v>-21.68</v>
      </c>
      <c r="BD45" s="115">
        <f t="shared" si="3"/>
        <v>-19.600000000000001</v>
      </c>
      <c r="BE45" s="115">
        <f t="shared" si="4"/>
        <v>-25.816000000000003</v>
      </c>
      <c r="BF45" s="115">
        <f t="shared" si="5"/>
        <v>-23.720000000000002</v>
      </c>
      <c r="BG45" s="115">
        <f t="shared" si="6"/>
        <v>-29.779200000000003</v>
      </c>
      <c r="BH45" s="115">
        <f t="shared" si="7"/>
        <v>-27.264000000000003</v>
      </c>
      <c r="BI45" s="115">
        <f t="shared" si="8"/>
        <v>-33.535040000000002</v>
      </c>
      <c r="BJ45" s="115">
        <f t="shared" si="9"/>
        <v>-29.116800000000005</v>
      </c>
      <c r="BK45" s="115">
        <f t="shared" si="10"/>
        <v>-37.042048000000001</v>
      </c>
      <c r="BL45" s="115">
        <f t="shared" si="11"/>
        <v>-31.140160000000009</v>
      </c>
      <c r="BM45" s="115">
        <f t="shared" si="12"/>
        <v>-56.250457600000004</v>
      </c>
      <c r="BN45" s="115">
        <f t="shared" si="13"/>
        <v>-53.168192000000012</v>
      </c>
      <c r="BO45" s="115">
        <f t="shared" si="14"/>
        <v>-64.100549120000011</v>
      </c>
      <c r="BP45" s="115">
        <f t="shared" si="15"/>
        <v>-59.001830400000017</v>
      </c>
      <c r="BQ45" s="115">
        <f t="shared" si="16"/>
        <v>-71.520658944000004</v>
      </c>
      <c r="BR45" s="115">
        <f t="shared" si="17"/>
        <v>-64.402196480000015</v>
      </c>
      <c r="BS45" s="115">
        <f t="shared" si="18"/>
        <v>-90</v>
      </c>
      <c r="BT45" s="115">
        <f t="shared" si="19"/>
        <v>-84</v>
      </c>
      <c r="BV45" s="116">
        <f t="shared" si="20"/>
        <v>-0.82857142857142851</v>
      </c>
      <c r="BW45" s="116">
        <f t="shared" si="21"/>
        <v>-0.55555555555555558</v>
      </c>
      <c r="BX45" s="116">
        <f t="shared" si="22"/>
        <v>-0.83384615384615379</v>
      </c>
      <c r="BY45" s="116">
        <f t="shared" si="23"/>
        <v>-0.57647058823529418</v>
      </c>
      <c r="BZ45" s="116">
        <f t="shared" si="24"/>
        <v>-0.83277419354838722</v>
      </c>
      <c r="CA45" s="116">
        <f t="shared" si="25"/>
        <v>-0.57853658536585373</v>
      </c>
      <c r="CB45" s="116">
        <f t="shared" si="26"/>
        <v>-0.82720000000000005</v>
      </c>
      <c r="CC45" s="116">
        <f t="shared" si="27"/>
        <v>-0.56800000000000006</v>
      </c>
      <c r="CD45" s="116">
        <f t="shared" si="28"/>
        <v>-0.81792780487804884</v>
      </c>
      <c r="CE45" s="116">
        <f t="shared" si="29"/>
        <v>-0.53920000000000012</v>
      </c>
      <c r="CF45" s="116">
        <f t="shared" si="30"/>
        <v>-0.80526191304347827</v>
      </c>
      <c r="CG45" s="116">
        <f t="shared" si="31"/>
        <v>-0.51049442622950836</v>
      </c>
      <c r="CH45" s="116">
        <f t="shared" si="32"/>
        <v>-0.83955906865671648</v>
      </c>
      <c r="CI45" s="116">
        <f t="shared" si="33"/>
        <v>-0.59739541573033716</v>
      </c>
      <c r="CJ45" s="116">
        <f t="shared" si="34"/>
        <v>-0.83247466389610403</v>
      </c>
      <c r="CK45" s="116">
        <f t="shared" si="35"/>
        <v>-0.57844931764705898</v>
      </c>
      <c r="CL45" s="116">
        <f t="shared" si="36"/>
        <v>-0.82207653958620697</v>
      </c>
      <c r="CM45" s="116">
        <f t="shared" si="37"/>
        <v>-0.55519134896551736</v>
      </c>
      <c r="CN45" s="116">
        <f t="shared" si="38"/>
        <v>-0.83333333333333337</v>
      </c>
      <c r="CO45" s="116">
        <f t="shared" si="39"/>
        <v>-0.58333333333333337</v>
      </c>
    </row>
    <row r="46" spans="1:93">
      <c r="A46" s="41" t="s">
        <v>65</v>
      </c>
      <c r="B46" s="44" t="s">
        <v>9</v>
      </c>
      <c r="C46" s="100">
        <v>7</v>
      </c>
      <c r="D46" s="44">
        <v>7</v>
      </c>
      <c r="E46" s="44">
        <v>10</v>
      </c>
      <c r="F46" s="44"/>
      <c r="G46" s="44" t="s">
        <v>18</v>
      </c>
      <c r="H46" s="44"/>
      <c r="I46" s="44" t="s">
        <v>18</v>
      </c>
      <c r="K46" s="103">
        <f>_xlfn.XLOOKUP($C46,'SQUO grid'!$B$4:$B$18,'SQUO grid'!C$4:C$18,"error",0,1)</f>
        <v>15</v>
      </c>
      <c r="L46" s="103">
        <f>_xlfn.XLOOKUP($C46,'SQUO grid'!$B$4:$B$18,'SQUO grid'!D$4:D$18,"error",0,1)</f>
        <v>20</v>
      </c>
      <c r="M46" s="103">
        <f>_xlfn.XLOOKUP($C46,'SQUO grid'!$B$4:$B$18,'SQUO grid'!E$4:E$18,"error",0,1)</f>
        <v>21</v>
      </c>
      <c r="N46" s="103">
        <f>_xlfn.XLOOKUP($C46,'SQUO grid'!$B$4:$B$18,'SQUO grid'!F$4:F$18,"error",0,1)</f>
        <v>27</v>
      </c>
      <c r="O46" s="103">
        <f>_xlfn.XLOOKUP($C46,'SQUO grid'!$B$4:$B$18,'SQUO grid'!G$4:G$18,"error",0,1)</f>
        <v>26</v>
      </c>
      <c r="P46" s="103">
        <f>_xlfn.XLOOKUP($C46,'SQUO grid'!$B$4:$B$18,'SQUO grid'!H$4:H$18,"error",0,1)</f>
        <v>34</v>
      </c>
      <c r="Q46" s="103">
        <f>_xlfn.XLOOKUP($C46,'SQUO grid'!$B$4:$B$18,'SQUO grid'!I$4:I$18,"error",0,1)</f>
        <v>31</v>
      </c>
      <c r="R46" s="103">
        <f>_xlfn.XLOOKUP($C46,'SQUO grid'!$B$4:$B$18,'SQUO grid'!J$4:J$18,"error",0,1)</f>
        <v>41</v>
      </c>
      <c r="S46" s="103">
        <f>_xlfn.XLOOKUP($C46,'SQUO grid'!$B$4:$B$18,'SQUO grid'!K$4:K$18,"error",0,1)</f>
        <v>36</v>
      </c>
      <c r="T46" s="103">
        <f>_xlfn.XLOOKUP($C46,'SQUO grid'!$B$4:$B$18,'SQUO grid'!L$4:L$18,"error",0,1)</f>
        <v>48</v>
      </c>
      <c r="U46" s="103">
        <f>_xlfn.XLOOKUP($C46,'SQUO grid'!$B$4:$B$18,'SQUO grid'!M$4:M$18,"error",0,1)</f>
        <v>41</v>
      </c>
      <c r="V46" s="103">
        <f>_xlfn.XLOOKUP($C46,'SQUO grid'!$B$4:$B$18,'SQUO grid'!N$4:N$18,"error",0,1)</f>
        <v>54</v>
      </c>
      <c r="W46" s="103">
        <f>_xlfn.XLOOKUP($C46,'SQUO grid'!$B$4:$B$18,'SQUO grid'!O$4:O$18,"error",0,1)</f>
        <v>57</v>
      </c>
      <c r="X46" s="103">
        <f>_xlfn.XLOOKUP($C46,'SQUO grid'!$B$4:$B$18,'SQUO grid'!P$4:P$18,"error",0,1)</f>
        <v>75</v>
      </c>
      <c r="Y46" s="103">
        <f>_xlfn.XLOOKUP($C46,'SQUO grid'!$B$4:$B$18,'SQUO grid'!Q$4:Q$18,"error",0,1)</f>
        <v>67</v>
      </c>
      <c r="Z46" s="103">
        <f>_xlfn.XLOOKUP($C46,'SQUO grid'!$B$4:$B$18,'SQUO grid'!R$4:R$18,"error",0,1)</f>
        <v>89</v>
      </c>
      <c r="AA46" s="103">
        <f>_xlfn.XLOOKUP($C46,'SQUO grid'!$B$4:$B$18,'SQUO grid'!S$4:S$18,"error",0,1)</f>
        <v>77</v>
      </c>
      <c r="AB46" s="103">
        <f>_xlfn.XLOOKUP($C46,'SQUO grid'!$B$4:$B$18,'SQUO grid'!T$4:T$18,"error",0,1)</f>
        <v>102</v>
      </c>
      <c r="AC46" s="103">
        <f>_xlfn.XLOOKUP($C46,'SQUO grid'!$B$4:$B$18,'SQUO grid'!U$4:U$18,"error",0,1)</f>
        <v>87</v>
      </c>
      <c r="AD46" s="103">
        <f>_xlfn.XLOOKUP($C46,'SQUO grid'!$B$4:$B$18,'SQUO grid'!V$4:V$18,"error",0,1)</f>
        <v>116</v>
      </c>
      <c r="AF46" s="103">
        <f>_xlfn.XLOOKUP($D46,'Compiled grid proposal'!$C$5:$C$22,'Compiled grid proposal'!D$5:D$22,"error",0,1)</f>
        <v>14.850000000000001</v>
      </c>
      <c r="AG46" s="103">
        <f>_xlfn.XLOOKUP($D46,'Compiled grid proposal'!$C$5:$C$22,'Compiled grid proposal'!E$5:E$22,"error",0,1)</f>
        <v>24.750000000000004</v>
      </c>
      <c r="AH46" s="103">
        <f>_xlfn.XLOOKUP($D46,'Compiled grid proposal'!$C$5:$C$22,'Compiled grid proposal'!F$5:F$22,"error",0,1)</f>
        <v>17.077500000000001</v>
      </c>
      <c r="AI46" s="103">
        <f>_xlfn.XLOOKUP($D46,'Compiled grid proposal'!$C$5:$C$22,'Compiled grid proposal'!G$5:G$22,"error",0,1)</f>
        <v>28.462500000000002</v>
      </c>
      <c r="AJ46" s="103">
        <f>_xlfn.XLOOKUP($D46,'Compiled grid proposal'!$C$5:$C$22,'Compiled grid proposal'!H$5:H$22,"error",0,1)</f>
        <v>19.639125</v>
      </c>
      <c r="AK46" s="103">
        <f>_xlfn.XLOOKUP($D46,'Compiled grid proposal'!$C$5:$C$22,'Compiled grid proposal'!I$5:I$22,"error",0,1)</f>
        <v>32.731875000000002</v>
      </c>
      <c r="AL46" s="103">
        <f>_xlfn.XLOOKUP($D46,'Compiled grid proposal'!$C$5:$C$22,'Compiled grid proposal'!J$5:J$22,"error",0,1)</f>
        <v>22.584993749999999</v>
      </c>
      <c r="AM46" s="103">
        <f>_xlfn.XLOOKUP($D46,'Compiled grid proposal'!$C$5:$C$22,'Compiled grid proposal'!K$5:K$22,"error",0,1)</f>
        <v>37.641656249999997</v>
      </c>
      <c r="AN46" s="103">
        <f>_xlfn.XLOOKUP($D46,'Compiled grid proposal'!$C$5:$C$22,'Compiled grid proposal'!L$5:L$22,"error",0,1)</f>
        <v>25.972742812499998</v>
      </c>
      <c r="AO46" s="103">
        <f>_xlfn.XLOOKUP($D46,'Compiled grid proposal'!$C$5:$C$22,'Compiled grid proposal'!M$5:M$22,"error",0,1)</f>
        <v>43.287904687499996</v>
      </c>
      <c r="AP46" s="103">
        <f>_xlfn.XLOOKUP($D46,'Compiled grid proposal'!$C$5:$C$22,'Compiled grid proposal'!N$5:N$22,"error",0,1)</f>
        <v>29.868654234374993</v>
      </c>
      <c r="AQ46" s="103">
        <f>_xlfn.XLOOKUP($D46,'Compiled grid proposal'!$C$5:$C$22,'Compiled grid proposal'!O$5:O$22,"error",0,1)</f>
        <v>49.781090390624989</v>
      </c>
      <c r="AR46" s="103">
        <f>_xlfn.XLOOKUP($D46,'Compiled grid proposal'!$C$5:$C$22,'Compiled grid proposal'!P$5:P$22,"error",0,1)</f>
        <v>34.34895236953124</v>
      </c>
      <c r="AS46" s="103">
        <f>_xlfn.XLOOKUP($D46,'Compiled grid proposal'!$C$5:$C$22,'Compiled grid proposal'!Q$5:Q$22,"error",0,1)</f>
        <v>57.248253949218736</v>
      </c>
      <c r="AT46" s="103">
        <f>_xlfn.XLOOKUP($D46,'Compiled grid proposal'!$C$5:$C$22,'Compiled grid proposal'!R$5:R$22,"error",0,1)</f>
        <v>39.50129522496092</v>
      </c>
      <c r="AU46" s="103">
        <f>_xlfn.XLOOKUP($D46,'Compiled grid proposal'!$C$5:$C$22,'Compiled grid proposal'!S$5:S$22,"error",0,1)</f>
        <v>65.83549204160154</v>
      </c>
      <c r="AV46" s="103">
        <f>_xlfn.XLOOKUP($D46,'Compiled grid proposal'!$C$5:$C$22,'Compiled grid proposal'!T$5:T$22,"error",0,1)</f>
        <v>45.42648950870506</v>
      </c>
      <c r="AW46" s="103">
        <f>_xlfn.XLOOKUP($D46,'Compiled grid proposal'!$C$5:$C$22,'Compiled grid proposal'!U$5:U$22,"error",0,1)</f>
        <v>75.710815847841772</v>
      </c>
      <c r="AX46" s="103">
        <f>_xlfn.XLOOKUP($D46,'Compiled grid proposal'!$C$5:$C$22,'Compiled grid proposal'!V$5:V$22,"error",0,1)</f>
        <v>54</v>
      </c>
      <c r="AY46" s="103">
        <f>_xlfn.XLOOKUP($D46,'Compiled grid proposal'!$C$5:$C$22,'Compiled grid proposal'!W$5:W$22,"error",0,1)</f>
        <v>90</v>
      </c>
      <c r="BA46" s="115">
        <f t="shared" si="0"/>
        <v>-0.14999999999999858</v>
      </c>
      <c r="BB46" s="115">
        <f t="shared" si="1"/>
        <v>4.7500000000000036</v>
      </c>
      <c r="BC46" s="115">
        <f t="shared" si="2"/>
        <v>-3.9224999999999994</v>
      </c>
      <c r="BD46" s="115">
        <f t="shared" si="3"/>
        <v>1.4625000000000021</v>
      </c>
      <c r="BE46" s="115">
        <f t="shared" si="4"/>
        <v>-6.3608750000000001</v>
      </c>
      <c r="BF46" s="115">
        <f t="shared" si="5"/>
        <v>-1.2681249999999977</v>
      </c>
      <c r="BG46" s="115">
        <f t="shared" si="6"/>
        <v>-8.4150062500000011</v>
      </c>
      <c r="BH46" s="115">
        <f t="shared" si="7"/>
        <v>-3.3583437500000031</v>
      </c>
      <c r="BI46" s="115">
        <f t="shared" si="8"/>
        <v>-10.027257187500002</v>
      </c>
      <c r="BJ46" s="115">
        <f t="shared" si="9"/>
        <v>-4.7120953125000042</v>
      </c>
      <c r="BK46" s="115">
        <f t="shared" si="10"/>
        <v>-11.131345765625007</v>
      </c>
      <c r="BL46" s="115">
        <f t="shared" si="11"/>
        <v>-4.2189096093750109</v>
      </c>
      <c r="BM46" s="115">
        <f t="shared" si="12"/>
        <v>-22.65104763046876</v>
      </c>
      <c r="BN46" s="115">
        <f t="shared" si="13"/>
        <v>-17.751746050781264</v>
      </c>
      <c r="BO46" s="115">
        <f t="shared" si="14"/>
        <v>-27.49870477503908</v>
      </c>
      <c r="BP46" s="115">
        <f t="shared" si="15"/>
        <v>-23.16450795839846</v>
      </c>
      <c r="BQ46" s="115">
        <f t="shared" si="16"/>
        <v>-31.57351049129494</v>
      </c>
      <c r="BR46" s="115">
        <f t="shared" si="17"/>
        <v>-26.289184152158228</v>
      </c>
      <c r="BS46" s="115">
        <f t="shared" si="18"/>
        <v>-33</v>
      </c>
      <c r="BT46" s="115">
        <f t="shared" si="19"/>
        <v>-26</v>
      </c>
      <c r="BV46" s="116">
        <f t="shared" si="20"/>
        <v>-9.9999999999999048E-3</v>
      </c>
      <c r="BW46" s="116">
        <f t="shared" si="21"/>
        <v>0.23750000000000018</v>
      </c>
      <c r="BX46" s="116">
        <f t="shared" si="22"/>
        <v>-0.18678571428571425</v>
      </c>
      <c r="BY46" s="116">
        <f t="shared" si="23"/>
        <v>5.4166666666666745E-2</v>
      </c>
      <c r="BZ46" s="116">
        <f t="shared" si="24"/>
        <v>-0.24464903846153846</v>
      </c>
      <c r="CA46" s="116">
        <f t="shared" si="25"/>
        <v>-3.7297794117646992E-2</v>
      </c>
      <c r="CB46" s="116">
        <f t="shared" si="26"/>
        <v>-0.27145181451612904</v>
      </c>
      <c r="CC46" s="116">
        <f t="shared" si="27"/>
        <v>-8.1910823170731784E-2</v>
      </c>
      <c r="CD46" s="116">
        <f t="shared" si="28"/>
        <v>-0.27853492187500006</v>
      </c>
      <c r="CE46" s="116">
        <f t="shared" si="29"/>
        <v>-9.8168652343750093E-2</v>
      </c>
      <c r="CF46" s="116">
        <f t="shared" si="30"/>
        <v>-0.27149623818597579</v>
      </c>
      <c r="CG46" s="116">
        <f t="shared" si="31"/>
        <v>-7.8127955729166865E-2</v>
      </c>
      <c r="CH46" s="116">
        <f t="shared" si="32"/>
        <v>-0.39738680053453967</v>
      </c>
      <c r="CI46" s="116">
        <f t="shared" si="33"/>
        <v>-0.23668994734375018</v>
      </c>
      <c r="CJ46" s="116">
        <f t="shared" si="34"/>
        <v>-0.41042842947819524</v>
      </c>
      <c r="CK46" s="116">
        <f t="shared" si="35"/>
        <v>-0.26027537031908382</v>
      </c>
      <c r="CL46" s="116">
        <f t="shared" si="36"/>
        <v>-0.4100455907960382</v>
      </c>
      <c r="CM46" s="116">
        <f t="shared" si="37"/>
        <v>-0.25773709953096302</v>
      </c>
      <c r="CN46" s="116">
        <f t="shared" si="38"/>
        <v>-0.37931034482758619</v>
      </c>
      <c r="CO46" s="116">
        <f t="shared" si="39"/>
        <v>-0.22413793103448276</v>
      </c>
    </row>
    <row r="47" spans="1:93">
      <c r="A47" s="41" t="s">
        <v>66</v>
      </c>
      <c r="B47" s="44" t="s">
        <v>9</v>
      </c>
      <c r="C47" s="100">
        <v>7</v>
      </c>
      <c r="D47" s="44">
        <v>7</v>
      </c>
      <c r="E47" s="44">
        <v>10</v>
      </c>
      <c r="F47" s="44"/>
      <c r="G47" s="44" t="s">
        <v>18</v>
      </c>
      <c r="H47" s="44"/>
      <c r="I47" s="44"/>
      <c r="K47" s="103">
        <f>_xlfn.XLOOKUP($C47,'SQUO grid'!$B$4:$B$18,'SQUO grid'!C$4:C$18,"error",0,1)</f>
        <v>15</v>
      </c>
      <c r="L47" s="103">
        <f>_xlfn.XLOOKUP($C47,'SQUO grid'!$B$4:$B$18,'SQUO grid'!D$4:D$18,"error",0,1)</f>
        <v>20</v>
      </c>
      <c r="M47" s="103">
        <f>_xlfn.XLOOKUP($C47,'SQUO grid'!$B$4:$B$18,'SQUO grid'!E$4:E$18,"error",0,1)</f>
        <v>21</v>
      </c>
      <c r="N47" s="103">
        <f>_xlfn.XLOOKUP($C47,'SQUO grid'!$B$4:$B$18,'SQUO grid'!F$4:F$18,"error",0,1)</f>
        <v>27</v>
      </c>
      <c r="O47" s="103">
        <f>_xlfn.XLOOKUP($C47,'SQUO grid'!$B$4:$B$18,'SQUO grid'!G$4:G$18,"error",0,1)</f>
        <v>26</v>
      </c>
      <c r="P47" s="103">
        <f>_xlfn.XLOOKUP($C47,'SQUO grid'!$B$4:$B$18,'SQUO grid'!H$4:H$18,"error",0,1)</f>
        <v>34</v>
      </c>
      <c r="Q47" s="103">
        <f>_xlfn.XLOOKUP($C47,'SQUO grid'!$B$4:$B$18,'SQUO grid'!I$4:I$18,"error",0,1)</f>
        <v>31</v>
      </c>
      <c r="R47" s="103">
        <f>_xlfn.XLOOKUP($C47,'SQUO grid'!$B$4:$B$18,'SQUO grid'!J$4:J$18,"error",0,1)</f>
        <v>41</v>
      </c>
      <c r="S47" s="103">
        <f>_xlfn.XLOOKUP($C47,'SQUO grid'!$B$4:$B$18,'SQUO grid'!K$4:K$18,"error",0,1)</f>
        <v>36</v>
      </c>
      <c r="T47" s="103">
        <f>_xlfn.XLOOKUP($C47,'SQUO grid'!$B$4:$B$18,'SQUO grid'!L$4:L$18,"error",0,1)</f>
        <v>48</v>
      </c>
      <c r="U47" s="103">
        <f>_xlfn.XLOOKUP($C47,'SQUO grid'!$B$4:$B$18,'SQUO grid'!M$4:M$18,"error",0,1)</f>
        <v>41</v>
      </c>
      <c r="V47" s="103">
        <f>_xlfn.XLOOKUP($C47,'SQUO grid'!$B$4:$B$18,'SQUO grid'!N$4:N$18,"error",0,1)</f>
        <v>54</v>
      </c>
      <c r="W47" s="103">
        <f>_xlfn.XLOOKUP($C47,'SQUO grid'!$B$4:$B$18,'SQUO grid'!O$4:O$18,"error",0,1)</f>
        <v>57</v>
      </c>
      <c r="X47" s="103">
        <f>_xlfn.XLOOKUP($C47,'SQUO grid'!$B$4:$B$18,'SQUO grid'!P$4:P$18,"error",0,1)</f>
        <v>75</v>
      </c>
      <c r="Y47" s="103">
        <f>_xlfn.XLOOKUP($C47,'SQUO grid'!$B$4:$B$18,'SQUO grid'!Q$4:Q$18,"error",0,1)</f>
        <v>67</v>
      </c>
      <c r="Z47" s="103">
        <f>_xlfn.XLOOKUP($C47,'SQUO grid'!$B$4:$B$18,'SQUO grid'!R$4:R$18,"error",0,1)</f>
        <v>89</v>
      </c>
      <c r="AA47" s="103">
        <f>_xlfn.XLOOKUP($C47,'SQUO grid'!$B$4:$B$18,'SQUO grid'!S$4:S$18,"error",0,1)</f>
        <v>77</v>
      </c>
      <c r="AB47" s="103">
        <f>_xlfn.XLOOKUP($C47,'SQUO grid'!$B$4:$B$18,'SQUO grid'!T$4:T$18,"error",0,1)</f>
        <v>102</v>
      </c>
      <c r="AC47" s="103">
        <f>_xlfn.XLOOKUP($C47,'SQUO grid'!$B$4:$B$18,'SQUO grid'!U$4:U$18,"error",0,1)</f>
        <v>87</v>
      </c>
      <c r="AD47" s="103">
        <f>_xlfn.XLOOKUP($C47,'SQUO grid'!$B$4:$B$18,'SQUO grid'!V$4:V$18,"error",0,1)</f>
        <v>116</v>
      </c>
      <c r="AF47" s="103">
        <f>_xlfn.XLOOKUP($D47,'Compiled grid proposal'!$C$5:$C$22,'Compiled grid proposal'!D$5:D$22,"error",0,1)</f>
        <v>14.850000000000001</v>
      </c>
      <c r="AG47" s="103">
        <f>_xlfn.XLOOKUP($D47,'Compiled grid proposal'!$C$5:$C$22,'Compiled grid proposal'!E$5:E$22,"error",0,1)</f>
        <v>24.750000000000004</v>
      </c>
      <c r="AH47" s="103">
        <f>_xlfn.XLOOKUP($D47,'Compiled grid proposal'!$C$5:$C$22,'Compiled grid proposal'!F$5:F$22,"error",0,1)</f>
        <v>17.077500000000001</v>
      </c>
      <c r="AI47" s="103">
        <f>_xlfn.XLOOKUP($D47,'Compiled grid proposal'!$C$5:$C$22,'Compiled grid proposal'!G$5:G$22,"error",0,1)</f>
        <v>28.462500000000002</v>
      </c>
      <c r="AJ47" s="103">
        <f>_xlfn.XLOOKUP($D47,'Compiled grid proposal'!$C$5:$C$22,'Compiled grid proposal'!H$5:H$22,"error",0,1)</f>
        <v>19.639125</v>
      </c>
      <c r="AK47" s="103">
        <f>_xlfn.XLOOKUP($D47,'Compiled grid proposal'!$C$5:$C$22,'Compiled grid proposal'!I$5:I$22,"error",0,1)</f>
        <v>32.731875000000002</v>
      </c>
      <c r="AL47" s="103">
        <f>_xlfn.XLOOKUP($D47,'Compiled grid proposal'!$C$5:$C$22,'Compiled grid proposal'!J$5:J$22,"error",0,1)</f>
        <v>22.584993749999999</v>
      </c>
      <c r="AM47" s="103">
        <f>_xlfn.XLOOKUP($D47,'Compiled grid proposal'!$C$5:$C$22,'Compiled grid proposal'!K$5:K$22,"error",0,1)</f>
        <v>37.641656249999997</v>
      </c>
      <c r="AN47" s="103">
        <f>_xlfn.XLOOKUP($D47,'Compiled grid proposal'!$C$5:$C$22,'Compiled grid proposal'!L$5:L$22,"error",0,1)</f>
        <v>25.972742812499998</v>
      </c>
      <c r="AO47" s="103">
        <f>_xlfn.XLOOKUP($D47,'Compiled grid proposal'!$C$5:$C$22,'Compiled grid proposal'!M$5:M$22,"error",0,1)</f>
        <v>43.287904687499996</v>
      </c>
      <c r="AP47" s="103">
        <f>_xlfn.XLOOKUP($D47,'Compiled grid proposal'!$C$5:$C$22,'Compiled grid proposal'!N$5:N$22,"error",0,1)</f>
        <v>29.868654234374993</v>
      </c>
      <c r="AQ47" s="103">
        <f>_xlfn.XLOOKUP($D47,'Compiled grid proposal'!$C$5:$C$22,'Compiled grid proposal'!O$5:O$22,"error",0,1)</f>
        <v>49.781090390624989</v>
      </c>
      <c r="AR47" s="103">
        <f>_xlfn.XLOOKUP($D47,'Compiled grid proposal'!$C$5:$C$22,'Compiled grid proposal'!P$5:P$22,"error",0,1)</f>
        <v>34.34895236953124</v>
      </c>
      <c r="AS47" s="103">
        <f>_xlfn.XLOOKUP($D47,'Compiled grid proposal'!$C$5:$C$22,'Compiled grid proposal'!Q$5:Q$22,"error",0,1)</f>
        <v>57.248253949218736</v>
      </c>
      <c r="AT47" s="103">
        <f>_xlfn.XLOOKUP($D47,'Compiled grid proposal'!$C$5:$C$22,'Compiled grid proposal'!R$5:R$22,"error",0,1)</f>
        <v>39.50129522496092</v>
      </c>
      <c r="AU47" s="103">
        <f>_xlfn.XLOOKUP($D47,'Compiled grid proposal'!$C$5:$C$22,'Compiled grid proposal'!S$5:S$22,"error",0,1)</f>
        <v>65.83549204160154</v>
      </c>
      <c r="AV47" s="103">
        <f>_xlfn.XLOOKUP($D47,'Compiled grid proposal'!$C$5:$C$22,'Compiled grid proposal'!T$5:T$22,"error",0,1)</f>
        <v>45.42648950870506</v>
      </c>
      <c r="AW47" s="103">
        <f>_xlfn.XLOOKUP($D47,'Compiled grid proposal'!$C$5:$C$22,'Compiled grid proposal'!U$5:U$22,"error",0,1)</f>
        <v>75.710815847841772</v>
      </c>
      <c r="AX47" s="103">
        <f>_xlfn.XLOOKUP($D47,'Compiled grid proposal'!$C$5:$C$22,'Compiled grid proposal'!V$5:V$22,"error",0,1)</f>
        <v>54</v>
      </c>
      <c r="AY47" s="103">
        <f>_xlfn.XLOOKUP($D47,'Compiled grid proposal'!$C$5:$C$22,'Compiled grid proposal'!W$5:W$22,"error",0,1)</f>
        <v>90</v>
      </c>
      <c r="BA47" s="115">
        <f t="shared" si="0"/>
        <v>-0.14999999999999858</v>
      </c>
      <c r="BB47" s="115">
        <f t="shared" si="1"/>
        <v>4.7500000000000036</v>
      </c>
      <c r="BC47" s="115">
        <f t="shared" si="2"/>
        <v>-3.9224999999999994</v>
      </c>
      <c r="BD47" s="115">
        <f t="shared" si="3"/>
        <v>1.4625000000000021</v>
      </c>
      <c r="BE47" s="115">
        <f t="shared" si="4"/>
        <v>-6.3608750000000001</v>
      </c>
      <c r="BF47" s="115">
        <f t="shared" si="5"/>
        <v>-1.2681249999999977</v>
      </c>
      <c r="BG47" s="115">
        <f t="shared" si="6"/>
        <v>-8.4150062500000011</v>
      </c>
      <c r="BH47" s="115">
        <f t="shared" si="7"/>
        <v>-3.3583437500000031</v>
      </c>
      <c r="BI47" s="115">
        <f t="shared" si="8"/>
        <v>-10.027257187500002</v>
      </c>
      <c r="BJ47" s="115">
        <f t="shared" si="9"/>
        <v>-4.7120953125000042</v>
      </c>
      <c r="BK47" s="115">
        <f t="shared" si="10"/>
        <v>-11.131345765625007</v>
      </c>
      <c r="BL47" s="115">
        <f t="shared" si="11"/>
        <v>-4.2189096093750109</v>
      </c>
      <c r="BM47" s="115">
        <f t="shared" si="12"/>
        <v>-22.65104763046876</v>
      </c>
      <c r="BN47" s="115">
        <f t="shared" si="13"/>
        <v>-17.751746050781264</v>
      </c>
      <c r="BO47" s="115">
        <f t="shared" si="14"/>
        <v>-27.49870477503908</v>
      </c>
      <c r="BP47" s="115">
        <f t="shared" si="15"/>
        <v>-23.16450795839846</v>
      </c>
      <c r="BQ47" s="115">
        <f t="shared" si="16"/>
        <v>-31.57351049129494</v>
      </c>
      <c r="BR47" s="115">
        <f t="shared" si="17"/>
        <v>-26.289184152158228</v>
      </c>
      <c r="BS47" s="115">
        <f t="shared" si="18"/>
        <v>-33</v>
      </c>
      <c r="BT47" s="115">
        <f t="shared" si="19"/>
        <v>-26</v>
      </c>
      <c r="BV47" s="116">
        <f t="shared" si="20"/>
        <v>-9.9999999999999048E-3</v>
      </c>
      <c r="BW47" s="116">
        <f t="shared" si="21"/>
        <v>0.23750000000000018</v>
      </c>
      <c r="BX47" s="116">
        <f t="shared" si="22"/>
        <v>-0.18678571428571425</v>
      </c>
      <c r="BY47" s="116">
        <f t="shared" si="23"/>
        <v>5.4166666666666745E-2</v>
      </c>
      <c r="BZ47" s="116">
        <f t="shared" si="24"/>
        <v>-0.24464903846153846</v>
      </c>
      <c r="CA47" s="116">
        <f t="shared" si="25"/>
        <v>-3.7297794117646992E-2</v>
      </c>
      <c r="CB47" s="116">
        <f t="shared" si="26"/>
        <v>-0.27145181451612904</v>
      </c>
      <c r="CC47" s="116">
        <f t="shared" si="27"/>
        <v>-8.1910823170731784E-2</v>
      </c>
      <c r="CD47" s="116">
        <f t="shared" si="28"/>
        <v>-0.27853492187500006</v>
      </c>
      <c r="CE47" s="116">
        <f t="shared" si="29"/>
        <v>-9.8168652343750093E-2</v>
      </c>
      <c r="CF47" s="116">
        <f t="shared" si="30"/>
        <v>-0.27149623818597579</v>
      </c>
      <c r="CG47" s="116">
        <f t="shared" si="31"/>
        <v>-7.8127955729166865E-2</v>
      </c>
      <c r="CH47" s="116">
        <f t="shared" si="32"/>
        <v>-0.39738680053453967</v>
      </c>
      <c r="CI47" s="116">
        <f t="shared" si="33"/>
        <v>-0.23668994734375018</v>
      </c>
      <c r="CJ47" s="116">
        <f t="shared" si="34"/>
        <v>-0.41042842947819524</v>
      </c>
      <c r="CK47" s="116">
        <f t="shared" si="35"/>
        <v>-0.26027537031908382</v>
      </c>
      <c r="CL47" s="116">
        <f t="shared" si="36"/>
        <v>-0.4100455907960382</v>
      </c>
      <c r="CM47" s="116">
        <f t="shared" si="37"/>
        <v>-0.25773709953096302</v>
      </c>
      <c r="CN47" s="116">
        <f t="shared" si="38"/>
        <v>-0.37931034482758619</v>
      </c>
      <c r="CO47" s="116">
        <f t="shared" si="39"/>
        <v>-0.22413793103448276</v>
      </c>
    </row>
    <row r="48" spans="1:93" ht="28">
      <c r="A48" s="41" t="s">
        <v>67</v>
      </c>
      <c r="B48" s="44" t="s">
        <v>9</v>
      </c>
      <c r="C48" s="100">
        <v>7</v>
      </c>
      <c r="D48" s="44">
        <v>7</v>
      </c>
      <c r="E48" s="44">
        <v>10</v>
      </c>
      <c r="F48" s="44"/>
      <c r="G48" s="44" t="s">
        <v>18</v>
      </c>
      <c r="H48" s="44"/>
      <c r="I48" s="44"/>
      <c r="K48" s="103">
        <f>_xlfn.XLOOKUP($C48,'SQUO grid'!$B$4:$B$18,'SQUO grid'!C$4:C$18,"error",0,1)</f>
        <v>15</v>
      </c>
      <c r="L48" s="103">
        <f>_xlfn.XLOOKUP($C48,'SQUO grid'!$B$4:$B$18,'SQUO grid'!D$4:D$18,"error",0,1)</f>
        <v>20</v>
      </c>
      <c r="M48" s="103">
        <f>_xlfn.XLOOKUP($C48,'SQUO grid'!$B$4:$B$18,'SQUO grid'!E$4:E$18,"error",0,1)</f>
        <v>21</v>
      </c>
      <c r="N48" s="103">
        <f>_xlfn.XLOOKUP($C48,'SQUO grid'!$B$4:$B$18,'SQUO grid'!F$4:F$18,"error",0,1)</f>
        <v>27</v>
      </c>
      <c r="O48" s="103">
        <f>_xlfn.XLOOKUP($C48,'SQUO grid'!$B$4:$B$18,'SQUO grid'!G$4:G$18,"error",0,1)</f>
        <v>26</v>
      </c>
      <c r="P48" s="103">
        <f>_xlfn.XLOOKUP($C48,'SQUO grid'!$B$4:$B$18,'SQUO grid'!H$4:H$18,"error",0,1)</f>
        <v>34</v>
      </c>
      <c r="Q48" s="103">
        <f>_xlfn.XLOOKUP($C48,'SQUO grid'!$B$4:$B$18,'SQUO grid'!I$4:I$18,"error",0,1)</f>
        <v>31</v>
      </c>
      <c r="R48" s="103">
        <f>_xlfn.XLOOKUP($C48,'SQUO grid'!$B$4:$B$18,'SQUO grid'!J$4:J$18,"error",0,1)</f>
        <v>41</v>
      </c>
      <c r="S48" s="103">
        <f>_xlfn.XLOOKUP($C48,'SQUO grid'!$B$4:$B$18,'SQUO grid'!K$4:K$18,"error",0,1)</f>
        <v>36</v>
      </c>
      <c r="T48" s="103">
        <f>_xlfn.XLOOKUP($C48,'SQUO grid'!$B$4:$B$18,'SQUO grid'!L$4:L$18,"error",0,1)</f>
        <v>48</v>
      </c>
      <c r="U48" s="103">
        <f>_xlfn.XLOOKUP($C48,'SQUO grid'!$B$4:$B$18,'SQUO grid'!M$4:M$18,"error",0,1)</f>
        <v>41</v>
      </c>
      <c r="V48" s="103">
        <f>_xlfn.XLOOKUP($C48,'SQUO grid'!$B$4:$B$18,'SQUO grid'!N$4:N$18,"error",0,1)</f>
        <v>54</v>
      </c>
      <c r="W48" s="103">
        <f>_xlfn.XLOOKUP($C48,'SQUO grid'!$B$4:$B$18,'SQUO grid'!O$4:O$18,"error",0,1)</f>
        <v>57</v>
      </c>
      <c r="X48" s="103">
        <f>_xlfn.XLOOKUP($C48,'SQUO grid'!$B$4:$B$18,'SQUO grid'!P$4:P$18,"error",0,1)</f>
        <v>75</v>
      </c>
      <c r="Y48" s="103">
        <f>_xlfn.XLOOKUP($C48,'SQUO grid'!$B$4:$B$18,'SQUO grid'!Q$4:Q$18,"error",0,1)</f>
        <v>67</v>
      </c>
      <c r="Z48" s="103">
        <f>_xlfn.XLOOKUP($C48,'SQUO grid'!$B$4:$B$18,'SQUO grid'!R$4:R$18,"error",0,1)</f>
        <v>89</v>
      </c>
      <c r="AA48" s="103">
        <f>_xlfn.XLOOKUP($C48,'SQUO grid'!$B$4:$B$18,'SQUO grid'!S$4:S$18,"error",0,1)</f>
        <v>77</v>
      </c>
      <c r="AB48" s="103">
        <f>_xlfn.XLOOKUP($C48,'SQUO grid'!$B$4:$B$18,'SQUO grid'!T$4:T$18,"error",0,1)</f>
        <v>102</v>
      </c>
      <c r="AC48" s="103">
        <f>_xlfn.XLOOKUP($C48,'SQUO grid'!$B$4:$B$18,'SQUO grid'!U$4:U$18,"error",0,1)</f>
        <v>87</v>
      </c>
      <c r="AD48" s="103">
        <f>_xlfn.XLOOKUP($C48,'SQUO grid'!$B$4:$B$18,'SQUO grid'!V$4:V$18,"error",0,1)</f>
        <v>116</v>
      </c>
      <c r="AF48" s="103">
        <f>_xlfn.XLOOKUP($D48,'Compiled grid proposal'!$C$5:$C$22,'Compiled grid proposal'!D$5:D$22,"error",0,1)</f>
        <v>14.850000000000001</v>
      </c>
      <c r="AG48" s="103">
        <f>_xlfn.XLOOKUP($D48,'Compiled grid proposal'!$C$5:$C$22,'Compiled grid proposal'!E$5:E$22,"error",0,1)</f>
        <v>24.750000000000004</v>
      </c>
      <c r="AH48" s="103">
        <f>_xlfn.XLOOKUP($D48,'Compiled grid proposal'!$C$5:$C$22,'Compiled grid proposal'!F$5:F$22,"error",0,1)</f>
        <v>17.077500000000001</v>
      </c>
      <c r="AI48" s="103">
        <f>_xlfn.XLOOKUP($D48,'Compiled grid proposal'!$C$5:$C$22,'Compiled grid proposal'!G$5:G$22,"error",0,1)</f>
        <v>28.462500000000002</v>
      </c>
      <c r="AJ48" s="103">
        <f>_xlfn.XLOOKUP($D48,'Compiled grid proposal'!$C$5:$C$22,'Compiled grid proposal'!H$5:H$22,"error",0,1)</f>
        <v>19.639125</v>
      </c>
      <c r="AK48" s="103">
        <f>_xlfn.XLOOKUP($D48,'Compiled grid proposal'!$C$5:$C$22,'Compiled grid proposal'!I$5:I$22,"error",0,1)</f>
        <v>32.731875000000002</v>
      </c>
      <c r="AL48" s="103">
        <f>_xlfn.XLOOKUP($D48,'Compiled grid proposal'!$C$5:$C$22,'Compiled grid proposal'!J$5:J$22,"error",0,1)</f>
        <v>22.584993749999999</v>
      </c>
      <c r="AM48" s="103">
        <f>_xlfn.XLOOKUP($D48,'Compiled grid proposal'!$C$5:$C$22,'Compiled grid proposal'!K$5:K$22,"error",0,1)</f>
        <v>37.641656249999997</v>
      </c>
      <c r="AN48" s="103">
        <f>_xlfn.XLOOKUP($D48,'Compiled grid proposal'!$C$5:$C$22,'Compiled grid proposal'!L$5:L$22,"error",0,1)</f>
        <v>25.972742812499998</v>
      </c>
      <c r="AO48" s="103">
        <f>_xlfn.XLOOKUP($D48,'Compiled grid proposal'!$C$5:$C$22,'Compiled grid proposal'!M$5:M$22,"error",0,1)</f>
        <v>43.287904687499996</v>
      </c>
      <c r="AP48" s="103">
        <f>_xlfn.XLOOKUP($D48,'Compiled grid proposal'!$C$5:$C$22,'Compiled grid proposal'!N$5:N$22,"error",0,1)</f>
        <v>29.868654234374993</v>
      </c>
      <c r="AQ48" s="103">
        <f>_xlfn.XLOOKUP($D48,'Compiled grid proposal'!$C$5:$C$22,'Compiled grid proposal'!O$5:O$22,"error",0,1)</f>
        <v>49.781090390624989</v>
      </c>
      <c r="AR48" s="103">
        <f>_xlfn.XLOOKUP($D48,'Compiled grid proposal'!$C$5:$C$22,'Compiled grid proposal'!P$5:P$22,"error",0,1)</f>
        <v>34.34895236953124</v>
      </c>
      <c r="AS48" s="103">
        <f>_xlfn.XLOOKUP($D48,'Compiled grid proposal'!$C$5:$C$22,'Compiled grid proposal'!Q$5:Q$22,"error",0,1)</f>
        <v>57.248253949218736</v>
      </c>
      <c r="AT48" s="103">
        <f>_xlfn.XLOOKUP($D48,'Compiled grid proposal'!$C$5:$C$22,'Compiled grid proposal'!R$5:R$22,"error",0,1)</f>
        <v>39.50129522496092</v>
      </c>
      <c r="AU48" s="103">
        <f>_xlfn.XLOOKUP($D48,'Compiled grid proposal'!$C$5:$C$22,'Compiled grid proposal'!S$5:S$22,"error",0,1)</f>
        <v>65.83549204160154</v>
      </c>
      <c r="AV48" s="103">
        <f>_xlfn.XLOOKUP($D48,'Compiled grid proposal'!$C$5:$C$22,'Compiled grid proposal'!T$5:T$22,"error",0,1)</f>
        <v>45.42648950870506</v>
      </c>
      <c r="AW48" s="103">
        <f>_xlfn.XLOOKUP($D48,'Compiled grid proposal'!$C$5:$C$22,'Compiled grid proposal'!U$5:U$22,"error",0,1)</f>
        <v>75.710815847841772</v>
      </c>
      <c r="AX48" s="103">
        <f>_xlfn.XLOOKUP($D48,'Compiled grid proposal'!$C$5:$C$22,'Compiled grid proposal'!V$5:V$22,"error",0,1)</f>
        <v>54</v>
      </c>
      <c r="AY48" s="103">
        <f>_xlfn.XLOOKUP($D48,'Compiled grid proposal'!$C$5:$C$22,'Compiled grid proposal'!W$5:W$22,"error",0,1)</f>
        <v>90</v>
      </c>
      <c r="BA48" s="115">
        <f t="shared" si="0"/>
        <v>-0.14999999999999858</v>
      </c>
      <c r="BB48" s="115">
        <f t="shared" si="1"/>
        <v>4.7500000000000036</v>
      </c>
      <c r="BC48" s="115">
        <f t="shared" si="2"/>
        <v>-3.9224999999999994</v>
      </c>
      <c r="BD48" s="115">
        <f t="shared" si="3"/>
        <v>1.4625000000000021</v>
      </c>
      <c r="BE48" s="115">
        <f t="shared" si="4"/>
        <v>-6.3608750000000001</v>
      </c>
      <c r="BF48" s="115">
        <f t="shared" si="5"/>
        <v>-1.2681249999999977</v>
      </c>
      <c r="BG48" s="115">
        <f t="shared" si="6"/>
        <v>-8.4150062500000011</v>
      </c>
      <c r="BH48" s="115">
        <f t="shared" si="7"/>
        <v>-3.3583437500000031</v>
      </c>
      <c r="BI48" s="115">
        <f t="shared" si="8"/>
        <v>-10.027257187500002</v>
      </c>
      <c r="BJ48" s="115">
        <f t="shared" si="9"/>
        <v>-4.7120953125000042</v>
      </c>
      <c r="BK48" s="115">
        <f t="shared" si="10"/>
        <v>-11.131345765625007</v>
      </c>
      <c r="BL48" s="115">
        <f t="shared" si="11"/>
        <v>-4.2189096093750109</v>
      </c>
      <c r="BM48" s="115">
        <f t="shared" si="12"/>
        <v>-22.65104763046876</v>
      </c>
      <c r="BN48" s="115">
        <f t="shared" si="13"/>
        <v>-17.751746050781264</v>
      </c>
      <c r="BO48" s="115">
        <f t="shared" si="14"/>
        <v>-27.49870477503908</v>
      </c>
      <c r="BP48" s="115">
        <f t="shared" si="15"/>
        <v>-23.16450795839846</v>
      </c>
      <c r="BQ48" s="115">
        <f t="shared" si="16"/>
        <v>-31.57351049129494</v>
      </c>
      <c r="BR48" s="115">
        <f t="shared" si="17"/>
        <v>-26.289184152158228</v>
      </c>
      <c r="BS48" s="115">
        <f t="shared" si="18"/>
        <v>-33</v>
      </c>
      <c r="BT48" s="115">
        <f t="shared" si="19"/>
        <v>-26</v>
      </c>
      <c r="BV48" s="116">
        <f t="shared" si="20"/>
        <v>-9.9999999999999048E-3</v>
      </c>
      <c r="BW48" s="116">
        <f t="shared" si="21"/>
        <v>0.23750000000000018</v>
      </c>
      <c r="BX48" s="116">
        <f t="shared" si="22"/>
        <v>-0.18678571428571425</v>
      </c>
      <c r="BY48" s="116">
        <f t="shared" si="23"/>
        <v>5.4166666666666745E-2</v>
      </c>
      <c r="BZ48" s="116">
        <f t="shared" si="24"/>
        <v>-0.24464903846153846</v>
      </c>
      <c r="CA48" s="116">
        <f t="shared" si="25"/>
        <v>-3.7297794117646992E-2</v>
      </c>
      <c r="CB48" s="116">
        <f t="shared" si="26"/>
        <v>-0.27145181451612904</v>
      </c>
      <c r="CC48" s="116">
        <f t="shared" si="27"/>
        <v>-8.1910823170731784E-2</v>
      </c>
      <c r="CD48" s="116">
        <f t="shared" si="28"/>
        <v>-0.27853492187500006</v>
      </c>
      <c r="CE48" s="116">
        <f t="shared" si="29"/>
        <v>-9.8168652343750093E-2</v>
      </c>
      <c r="CF48" s="116">
        <f t="shared" si="30"/>
        <v>-0.27149623818597579</v>
      </c>
      <c r="CG48" s="116">
        <f t="shared" si="31"/>
        <v>-7.8127955729166865E-2</v>
      </c>
      <c r="CH48" s="116">
        <f t="shared" si="32"/>
        <v>-0.39738680053453967</v>
      </c>
      <c r="CI48" s="116">
        <f t="shared" si="33"/>
        <v>-0.23668994734375018</v>
      </c>
      <c r="CJ48" s="116">
        <f t="shared" si="34"/>
        <v>-0.41042842947819524</v>
      </c>
      <c r="CK48" s="116">
        <f t="shared" si="35"/>
        <v>-0.26027537031908382</v>
      </c>
      <c r="CL48" s="116">
        <f t="shared" si="36"/>
        <v>-0.4100455907960382</v>
      </c>
      <c r="CM48" s="116">
        <f t="shared" si="37"/>
        <v>-0.25773709953096302</v>
      </c>
      <c r="CN48" s="116">
        <f t="shared" si="38"/>
        <v>-0.37931034482758619</v>
      </c>
      <c r="CO48" s="116">
        <f t="shared" si="39"/>
        <v>-0.22413793103448276</v>
      </c>
    </row>
    <row r="49" spans="1:93">
      <c r="A49" s="41" t="s">
        <v>68</v>
      </c>
      <c r="B49" s="44" t="s">
        <v>9</v>
      </c>
      <c r="C49" s="100">
        <v>7</v>
      </c>
      <c r="D49" s="44">
        <v>7</v>
      </c>
      <c r="E49" s="44">
        <v>10</v>
      </c>
      <c r="F49" s="44"/>
      <c r="G49" s="44"/>
      <c r="H49" s="44"/>
      <c r="I49" s="44" t="s">
        <v>18</v>
      </c>
      <c r="K49" s="103">
        <f>_xlfn.XLOOKUP($C49,'SQUO grid'!$B$4:$B$18,'SQUO grid'!C$4:C$18,"error",0,1)</f>
        <v>15</v>
      </c>
      <c r="L49" s="103">
        <f>_xlfn.XLOOKUP($C49,'SQUO grid'!$B$4:$B$18,'SQUO grid'!D$4:D$18,"error",0,1)</f>
        <v>20</v>
      </c>
      <c r="M49" s="103">
        <f>_xlfn.XLOOKUP($C49,'SQUO grid'!$B$4:$B$18,'SQUO grid'!E$4:E$18,"error",0,1)</f>
        <v>21</v>
      </c>
      <c r="N49" s="103">
        <f>_xlfn.XLOOKUP($C49,'SQUO grid'!$B$4:$B$18,'SQUO grid'!F$4:F$18,"error",0,1)</f>
        <v>27</v>
      </c>
      <c r="O49" s="103">
        <f>_xlfn.XLOOKUP($C49,'SQUO grid'!$B$4:$B$18,'SQUO grid'!G$4:G$18,"error",0,1)</f>
        <v>26</v>
      </c>
      <c r="P49" s="103">
        <f>_xlfn.XLOOKUP($C49,'SQUO grid'!$B$4:$B$18,'SQUO grid'!H$4:H$18,"error",0,1)</f>
        <v>34</v>
      </c>
      <c r="Q49" s="103">
        <f>_xlfn.XLOOKUP($C49,'SQUO grid'!$B$4:$B$18,'SQUO grid'!I$4:I$18,"error",0,1)</f>
        <v>31</v>
      </c>
      <c r="R49" s="103">
        <f>_xlfn.XLOOKUP($C49,'SQUO grid'!$B$4:$B$18,'SQUO grid'!J$4:J$18,"error",0,1)</f>
        <v>41</v>
      </c>
      <c r="S49" s="103">
        <f>_xlfn.XLOOKUP($C49,'SQUO grid'!$B$4:$B$18,'SQUO grid'!K$4:K$18,"error",0,1)</f>
        <v>36</v>
      </c>
      <c r="T49" s="103">
        <f>_xlfn.XLOOKUP($C49,'SQUO grid'!$B$4:$B$18,'SQUO grid'!L$4:L$18,"error",0,1)</f>
        <v>48</v>
      </c>
      <c r="U49" s="103">
        <f>_xlfn.XLOOKUP($C49,'SQUO grid'!$B$4:$B$18,'SQUO grid'!M$4:M$18,"error",0,1)</f>
        <v>41</v>
      </c>
      <c r="V49" s="103">
        <f>_xlfn.XLOOKUP($C49,'SQUO grid'!$B$4:$B$18,'SQUO grid'!N$4:N$18,"error",0,1)</f>
        <v>54</v>
      </c>
      <c r="W49" s="103">
        <f>_xlfn.XLOOKUP($C49,'SQUO grid'!$B$4:$B$18,'SQUO grid'!O$4:O$18,"error",0,1)</f>
        <v>57</v>
      </c>
      <c r="X49" s="103">
        <f>_xlfn.XLOOKUP($C49,'SQUO grid'!$B$4:$B$18,'SQUO grid'!P$4:P$18,"error",0,1)</f>
        <v>75</v>
      </c>
      <c r="Y49" s="103">
        <f>_xlfn.XLOOKUP($C49,'SQUO grid'!$B$4:$B$18,'SQUO grid'!Q$4:Q$18,"error",0,1)</f>
        <v>67</v>
      </c>
      <c r="Z49" s="103">
        <f>_xlfn.XLOOKUP($C49,'SQUO grid'!$B$4:$B$18,'SQUO grid'!R$4:R$18,"error",0,1)</f>
        <v>89</v>
      </c>
      <c r="AA49" s="103">
        <f>_xlfn.XLOOKUP($C49,'SQUO grid'!$B$4:$B$18,'SQUO grid'!S$4:S$18,"error",0,1)</f>
        <v>77</v>
      </c>
      <c r="AB49" s="103">
        <f>_xlfn.XLOOKUP($C49,'SQUO grid'!$B$4:$B$18,'SQUO grid'!T$4:T$18,"error",0,1)</f>
        <v>102</v>
      </c>
      <c r="AC49" s="103">
        <f>_xlfn.XLOOKUP($C49,'SQUO grid'!$B$4:$B$18,'SQUO grid'!U$4:U$18,"error",0,1)</f>
        <v>87</v>
      </c>
      <c r="AD49" s="103">
        <f>_xlfn.XLOOKUP($C49,'SQUO grid'!$B$4:$B$18,'SQUO grid'!V$4:V$18,"error",0,1)</f>
        <v>116</v>
      </c>
      <c r="AF49" s="103">
        <f>_xlfn.XLOOKUP($D49,'Compiled grid proposal'!$C$5:$C$22,'Compiled grid proposal'!D$5:D$22,"error",0,1)</f>
        <v>14.850000000000001</v>
      </c>
      <c r="AG49" s="103">
        <f>_xlfn.XLOOKUP($D49,'Compiled grid proposal'!$C$5:$C$22,'Compiled grid proposal'!E$5:E$22,"error",0,1)</f>
        <v>24.750000000000004</v>
      </c>
      <c r="AH49" s="103">
        <f>_xlfn.XLOOKUP($D49,'Compiled grid proposal'!$C$5:$C$22,'Compiled grid proposal'!F$5:F$22,"error",0,1)</f>
        <v>17.077500000000001</v>
      </c>
      <c r="AI49" s="103">
        <f>_xlfn.XLOOKUP($D49,'Compiled grid proposal'!$C$5:$C$22,'Compiled grid proposal'!G$5:G$22,"error",0,1)</f>
        <v>28.462500000000002</v>
      </c>
      <c r="AJ49" s="103">
        <f>_xlfn.XLOOKUP($D49,'Compiled grid proposal'!$C$5:$C$22,'Compiled grid proposal'!H$5:H$22,"error",0,1)</f>
        <v>19.639125</v>
      </c>
      <c r="AK49" s="103">
        <f>_xlfn.XLOOKUP($D49,'Compiled grid proposal'!$C$5:$C$22,'Compiled grid proposal'!I$5:I$22,"error",0,1)</f>
        <v>32.731875000000002</v>
      </c>
      <c r="AL49" s="103">
        <f>_xlfn.XLOOKUP($D49,'Compiled grid proposal'!$C$5:$C$22,'Compiled grid proposal'!J$5:J$22,"error",0,1)</f>
        <v>22.584993749999999</v>
      </c>
      <c r="AM49" s="103">
        <f>_xlfn.XLOOKUP($D49,'Compiled grid proposal'!$C$5:$C$22,'Compiled grid proposal'!K$5:K$22,"error",0,1)</f>
        <v>37.641656249999997</v>
      </c>
      <c r="AN49" s="103">
        <f>_xlfn.XLOOKUP($D49,'Compiled grid proposal'!$C$5:$C$22,'Compiled grid proposal'!L$5:L$22,"error",0,1)</f>
        <v>25.972742812499998</v>
      </c>
      <c r="AO49" s="103">
        <f>_xlfn.XLOOKUP($D49,'Compiled grid proposal'!$C$5:$C$22,'Compiled grid proposal'!M$5:M$22,"error",0,1)</f>
        <v>43.287904687499996</v>
      </c>
      <c r="AP49" s="103">
        <f>_xlfn.XLOOKUP($D49,'Compiled grid proposal'!$C$5:$C$22,'Compiled grid proposal'!N$5:N$22,"error",0,1)</f>
        <v>29.868654234374993</v>
      </c>
      <c r="AQ49" s="103">
        <f>_xlfn.XLOOKUP($D49,'Compiled grid proposal'!$C$5:$C$22,'Compiled grid proposal'!O$5:O$22,"error",0,1)</f>
        <v>49.781090390624989</v>
      </c>
      <c r="AR49" s="103">
        <f>_xlfn.XLOOKUP($D49,'Compiled grid proposal'!$C$5:$C$22,'Compiled grid proposal'!P$5:P$22,"error",0,1)</f>
        <v>34.34895236953124</v>
      </c>
      <c r="AS49" s="103">
        <f>_xlfn.XLOOKUP($D49,'Compiled grid proposal'!$C$5:$C$22,'Compiled grid proposal'!Q$5:Q$22,"error",0,1)</f>
        <v>57.248253949218736</v>
      </c>
      <c r="AT49" s="103">
        <f>_xlfn.XLOOKUP($D49,'Compiled grid proposal'!$C$5:$C$22,'Compiled grid proposal'!R$5:R$22,"error",0,1)</f>
        <v>39.50129522496092</v>
      </c>
      <c r="AU49" s="103">
        <f>_xlfn.XLOOKUP($D49,'Compiled grid proposal'!$C$5:$C$22,'Compiled grid proposal'!S$5:S$22,"error",0,1)</f>
        <v>65.83549204160154</v>
      </c>
      <c r="AV49" s="103">
        <f>_xlfn.XLOOKUP($D49,'Compiled grid proposal'!$C$5:$C$22,'Compiled grid proposal'!T$5:T$22,"error",0,1)</f>
        <v>45.42648950870506</v>
      </c>
      <c r="AW49" s="103">
        <f>_xlfn.XLOOKUP($D49,'Compiled grid proposal'!$C$5:$C$22,'Compiled grid proposal'!U$5:U$22,"error",0,1)</f>
        <v>75.710815847841772</v>
      </c>
      <c r="AX49" s="103">
        <f>_xlfn.XLOOKUP($D49,'Compiled grid proposal'!$C$5:$C$22,'Compiled grid proposal'!V$5:V$22,"error",0,1)</f>
        <v>54</v>
      </c>
      <c r="AY49" s="103">
        <f>_xlfn.XLOOKUP($D49,'Compiled grid proposal'!$C$5:$C$22,'Compiled grid proposal'!W$5:W$22,"error",0,1)</f>
        <v>90</v>
      </c>
      <c r="BA49" s="115">
        <f t="shared" si="0"/>
        <v>-0.14999999999999858</v>
      </c>
      <c r="BB49" s="115">
        <f t="shared" si="1"/>
        <v>4.7500000000000036</v>
      </c>
      <c r="BC49" s="115">
        <f t="shared" si="2"/>
        <v>-3.9224999999999994</v>
      </c>
      <c r="BD49" s="115">
        <f t="shared" si="3"/>
        <v>1.4625000000000021</v>
      </c>
      <c r="BE49" s="115">
        <f t="shared" si="4"/>
        <v>-6.3608750000000001</v>
      </c>
      <c r="BF49" s="115">
        <f t="shared" si="5"/>
        <v>-1.2681249999999977</v>
      </c>
      <c r="BG49" s="115">
        <f t="shared" si="6"/>
        <v>-8.4150062500000011</v>
      </c>
      <c r="BH49" s="115">
        <f t="shared" si="7"/>
        <v>-3.3583437500000031</v>
      </c>
      <c r="BI49" s="115">
        <f t="shared" si="8"/>
        <v>-10.027257187500002</v>
      </c>
      <c r="BJ49" s="115">
        <f t="shared" si="9"/>
        <v>-4.7120953125000042</v>
      </c>
      <c r="BK49" s="115">
        <f t="shared" si="10"/>
        <v>-11.131345765625007</v>
      </c>
      <c r="BL49" s="115">
        <f t="shared" si="11"/>
        <v>-4.2189096093750109</v>
      </c>
      <c r="BM49" s="115">
        <f t="shared" si="12"/>
        <v>-22.65104763046876</v>
      </c>
      <c r="BN49" s="115">
        <f t="shared" si="13"/>
        <v>-17.751746050781264</v>
      </c>
      <c r="BO49" s="115">
        <f t="shared" si="14"/>
        <v>-27.49870477503908</v>
      </c>
      <c r="BP49" s="115">
        <f t="shared" si="15"/>
        <v>-23.16450795839846</v>
      </c>
      <c r="BQ49" s="115">
        <f t="shared" si="16"/>
        <v>-31.57351049129494</v>
      </c>
      <c r="BR49" s="115">
        <f t="shared" si="17"/>
        <v>-26.289184152158228</v>
      </c>
      <c r="BS49" s="115">
        <f t="shared" si="18"/>
        <v>-33</v>
      </c>
      <c r="BT49" s="115">
        <f t="shared" si="19"/>
        <v>-26</v>
      </c>
      <c r="BV49" s="116">
        <f t="shared" si="20"/>
        <v>-9.9999999999999048E-3</v>
      </c>
      <c r="BW49" s="116">
        <f t="shared" si="21"/>
        <v>0.23750000000000018</v>
      </c>
      <c r="BX49" s="116">
        <f t="shared" si="22"/>
        <v>-0.18678571428571425</v>
      </c>
      <c r="BY49" s="116">
        <f t="shared" si="23"/>
        <v>5.4166666666666745E-2</v>
      </c>
      <c r="BZ49" s="116">
        <f t="shared" si="24"/>
        <v>-0.24464903846153846</v>
      </c>
      <c r="CA49" s="116">
        <f t="shared" si="25"/>
        <v>-3.7297794117646992E-2</v>
      </c>
      <c r="CB49" s="116">
        <f t="shared" si="26"/>
        <v>-0.27145181451612904</v>
      </c>
      <c r="CC49" s="116">
        <f t="shared" si="27"/>
        <v>-8.1910823170731784E-2</v>
      </c>
      <c r="CD49" s="116">
        <f t="shared" si="28"/>
        <v>-0.27853492187500006</v>
      </c>
      <c r="CE49" s="116">
        <f t="shared" si="29"/>
        <v>-9.8168652343750093E-2</v>
      </c>
      <c r="CF49" s="116">
        <f t="shared" si="30"/>
        <v>-0.27149623818597579</v>
      </c>
      <c r="CG49" s="116">
        <f t="shared" si="31"/>
        <v>-7.8127955729166865E-2</v>
      </c>
      <c r="CH49" s="116">
        <f t="shared" si="32"/>
        <v>-0.39738680053453967</v>
      </c>
      <c r="CI49" s="116">
        <f t="shared" si="33"/>
        <v>-0.23668994734375018</v>
      </c>
      <c r="CJ49" s="116">
        <f t="shared" si="34"/>
        <v>-0.41042842947819524</v>
      </c>
      <c r="CK49" s="116">
        <f t="shared" si="35"/>
        <v>-0.26027537031908382</v>
      </c>
      <c r="CL49" s="116">
        <f t="shared" si="36"/>
        <v>-0.4100455907960382</v>
      </c>
      <c r="CM49" s="116">
        <f t="shared" si="37"/>
        <v>-0.25773709953096302</v>
      </c>
      <c r="CN49" s="116">
        <f t="shared" si="38"/>
        <v>-0.37931034482758619</v>
      </c>
      <c r="CO49" s="116">
        <f t="shared" si="39"/>
        <v>-0.22413793103448276</v>
      </c>
    </row>
    <row r="50" spans="1:93">
      <c r="A50" s="41" t="s">
        <v>69</v>
      </c>
      <c r="B50" s="44" t="s">
        <v>10</v>
      </c>
      <c r="C50" s="100">
        <v>7</v>
      </c>
      <c r="D50" s="44">
        <v>7</v>
      </c>
      <c r="E50" s="44">
        <v>8</v>
      </c>
      <c r="F50" s="44"/>
      <c r="G50" s="44"/>
      <c r="H50" s="108" t="s">
        <v>18</v>
      </c>
      <c r="I50" s="44" t="s">
        <v>18</v>
      </c>
      <c r="K50" s="103">
        <f>_xlfn.XLOOKUP($C50,'SQUO grid'!$B$4:$B$18,'SQUO grid'!C$4:C$18,"error",0,1)</f>
        <v>15</v>
      </c>
      <c r="L50" s="103">
        <f>_xlfn.XLOOKUP($C50,'SQUO grid'!$B$4:$B$18,'SQUO grid'!D$4:D$18,"error",0,1)</f>
        <v>20</v>
      </c>
      <c r="M50" s="103">
        <f>_xlfn.XLOOKUP($C50,'SQUO grid'!$B$4:$B$18,'SQUO grid'!E$4:E$18,"error",0,1)</f>
        <v>21</v>
      </c>
      <c r="N50" s="103">
        <f>_xlfn.XLOOKUP($C50,'SQUO grid'!$B$4:$B$18,'SQUO grid'!F$4:F$18,"error",0,1)</f>
        <v>27</v>
      </c>
      <c r="O50" s="103">
        <f>_xlfn.XLOOKUP($C50,'SQUO grid'!$B$4:$B$18,'SQUO grid'!G$4:G$18,"error",0,1)</f>
        <v>26</v>
      </c>
      <c r="P50" s="103">
        <f>_xlfn.XLOOKUP($C50,'SQUO grid'!$B$4:$B$18,'SQUO grid'!H$4:H$18,"error",0,1)</f>
        <v>34</v>
      </c>
      <c r="Q50" s="103">
        <f>_xlfn.XLOOKUP($C50,'SQUO grid'!$B$4:$B$18,'SQUO grid'!I$4:I$18,"error",0,1)</f>
        <v>31</v>
      </c>
      <c r="R50" s="103">
        <f>_xlfn.XLOOKUP($C50,'SQUO grid'!$B$4:$B$18,'SQUO grid'!J$4:J$18,"error",0,1)</f>
        <v>41</v>
      </c>
      <c r="S50" s="103">
        <f>_xlfn.XLOOKUP($C50,'SQUO grid'!$B$4:$B$18,'SQUO grid'!K$4:K$18,"error",0,1)</f>
        <v>36</v>
      </c>
      <c r="T50" s="103">
        <f>_xlfn.XLOOKUP($C50,'SQUO grid'!$B$4:$B$18,'SQUO grid'!L$4:L$18,"error",0,1)</f>
        <v>48</v>
      </c>
      <c r="U50" s="103">
        <f>_xlfn.XLOOKUP($C50,'SQUO grid'!$B$4:$B$18,'SQUO grid'!M$4:M$18,"error",0,1)</f>
        <v>41</v>
      </c>
      <c r="V50" s="103">
        <f>_xlfn.XLOOKUP($C50,'SQUO grid'!$B$4:$B$18,'SQUO grid'!N$4:N$18,"error",0,1)</f>
        <v>54</v>
      </c>
      <c r="W50" s="103">
        <f>_xlfn.XLOOKUP($C50,'SQUO grid'!$B$4:$B$18,'SQUO grid'!O$4:O$18,"error",0,1)</f>
        <v>57</v>
      </c>
      <c r="X50" s="103">
        <f>_xlfn.XLOOKUP($C50,'SQUO grid'!$B$4:$B$18,'SQUO grid'!P$4:P$18,"error",0,1)</f>
        <v>75</v>
      </c>
      <c r="Y50" s="103">
        <f>_xlfn.XLOOKUP($C50,'SQUO grid'!$B$4:$B$18,'SQUO grid'!Q$4:Q$18,"error",0,1)</f>
        <v>67</v>
      </c>
      <c r="Z50" s="103">
        <f>_xlfn.XLOOKUP($C50,'SQUO grid'!$B$4:$B$18,'SQUO grid'!R$4:R$18,"error",0,1)</f>
        <v>89</v>
      </c>
      <c r="AA50" s="103">
        <f>_xlfn.XLOOKUP($C50,'SQUO grid'!$B$4:$B$18,'SQUO grid'!S$4:S$18,"error",0,1)</f>
        <v>77</v>
      </c>
      <c r="AB50" s="103">
        <f>_xlfn.XLOOKUP($C50,'SQUO grid'!$B$4:$B$18,'SQUO grid'!T$4:T$18,"error",0,1)</f>
        <v>102</v>
      </c>
      <c r="AC50" s="103">
        <f>_xlfn.XLOOKUP($C50,'SQUO grid'!$B$4:$B$18,'SQUO grid'!U$4:U$18,"error",0,1)</f>
        <v>87</v>
      </c>
      <c r="AD50" s="103">
        <f>_xlfn.XLOOKUP($C50,'SQUO grid'!$B$4:$B$18,'SQUO grid'!V$4:V$18,"error",0,1)</f>
        <v>116</v>
      </c>
      <c r="AF50" s="103">
        <f>_xlfn.XLOOKUP($D50,'Compiled grid proposal'!$C$5:$C$22,'Compiled grid proposal'!D$5:D$22,"error",0,1)</f>
        <v>14.850000000000001</v>
      </c>
      <c r="AG50" s="103">
        <f>_xlfn.XLOOKUP($D50,'Compiled grid proposal'!$C$5:$C$22,'Compiled grid proposal'!E$5:E$22,"error",0,1)</f>
        <v>24.750000000000004</v>
      </c>
      <c r="AH50" s="103">
        <f>_xlfn.XLOOKUP($D50,'Compiled grid proposal'!$C$5:$C$22,'Compiled grid proposal'!F$5:F$22,"error",0,1)</f>
        <v>17.077500000000001</v>
      </c>
      <c r="AI50" s="103">
        <f>_xlfn.XLOOKUP($D50,'Compiled grid proposal'!$C$5:$C$22,'Compiled grid proposal'!G$5:G$22,"error",0,1)</f>
        <v>28.462500000000002</v>
      </c>
      <c r="AJ50" s="103">
        <f>_xlfn.XLOOKUP($D50,'Compiled grid proposal'!$C$5:$C$22,'Compiled grid proposal'!H$5:H$22,"error",0,1)</f>
        <v>19.639125</v>
      </c>
      <c r="AK50" s="103">
        <f>_xlfn.XLOOKUP($D50,'Compiled grid proposal'!$C$5:$C$22,'Compiled grid proposal'!I$5:I$22,"error",0,1)</f>
        <v>32.731875000000002</v>
      </c>
      <c r="AL50" s="103">
        <f>_xlfn.XLOOKUP($D50,'Compiled grid proposal'!$C$5:$C$22,'Compiled grid proposal'!J$5:J$22,"error",0,1)</f>
        <v>22.584993749999999</v>
      </c>
      <c r="AM50" s="103">
        <f>_xlfn.XLOOKUP($D50,'Compiled grid proposal'!$C$5:$C$22,'Compiled grid proposal'!K$5:K$22,"error",0,1)</f>
        <v>37.641656249999997</v>
      </c>
      <c r="AN50" s="103">
        <f>_xlfn.XLOOKUP($D50,'Compiled grid proposal'!$C$5:$C$22,'Compiled grid proposal'!L$5:L$22,"error",0,1)</f>
        <v>25.972742812499998</v>
      </c>
      <c r="AO50" s="103">
        <f>_xlfn.XLOOKUP($D50,'Compiled grid proposal'!$C$5:$C$22,'Compiled grid proposal'!M$5:M$22,"error",0,1)</f>
        <v>43.287904687499996</v>
      </c>
      <c r="AP50" s="103">
        <f>_xlfn.XLOOKUP($D50,'Compiled grid proposal'!$C$5:$C$22,'Compiled grid proposal'!N$5:N$22,"error",0,1)</f>
        <v>29.868654234374993</v>
      </c>
      <c r="AQ50" s="103">
        <f>_xlfn.XLOOKUP($D50,'Compiled grid proposal'!$C$5:$C$22,'Compiled grid proposal'!O$5:O$22,"error",0,1)</f>
        <v>49.781090390624989</v>
      </c>
      <c r="AR50" s="103">
        <f>_xlfn.XLOOKUP($D50,'Compiled grid proposal'!$C$5:$C$22,'Compiled grid proposal'!P$5:P$22,"error",0,1)</f>
        <v>34.34895236953124</v>
      </c>
      <c r="AS50" s="103">
        <f>_xlfn.XLOOKUP($D50,'Compiled grid proposal'!$C$5:$C$22,'Compiled grid proposal'!Q$5:Q$22,"error",0,1)</f>
        <v>57.248253949218736</v>
      </c>
      <c r="AT50" s="103">
        <f>_xlfn.XLOOKUP($D50,'Compiled grid proposal'!$C$5:$C$22,'Compiled grid proposal'!R$5:R$22,"error",0,1)</f>
        <v>39.50129522496092</v>
      </c>
      <c r="AU50" s="103">
        <f>_xlfn.XLOOKUP($D50,'Compiled grid proposal'!$C$5:$C$22,'Compiled grid proposal'!S$5:S$22,"error",0,1)</f>
        <v>65.83549204160154</v>
      </c>
      <c r="AV50" s="103">
        <f>_xlfn.XLOOKUP($D50,'Compiled grid proposal'!$C$5:$C$22,'Compiled grid proposal'!T$5:T$22,"error",0,1)</f>
        <v>45.42648950870506</v>
      </c>
      <c r="AW50" s="103">
        <f>_xlfn.XLOOKUP($D50,'Compiled grid proposal'!$C$5:$C$22,'Compiled grid proposal'!U$5:U$22,"error",0,1)</f>
        <v>75.710815847841772</v>
      </c>
      <c r="AX50" s="103">
        <f>_xlfn.XLOOKUP($D50,'Compiled grid proposal'!$C$5:$C$22,'Compiled grid proposal'!V$5:V$22,"error",0,1)</f>
        <v>54</v>
      </c>
      <c r="AY50" s="103">
        <f>_xlfn.XLOOKUP($D50,'Compiled grid proposal'!$C$5:$C$22,'Compiled grid proposal'!W$5:W$22,"error",0,1)</f>
        <v>90</v>
      </c>
      <c r="BA50" s="115">
        <f t="shared" si="0"/>
        <v>-0.14999999999999858</v>
      </c>
      <c r="BB50" s="115">
        <f t="shared" si="1"/>
        <v>4.7500000000000036</v>
      </c>
      <c r="BC50" s="115">
        <f t="shared" si="2"/>
        <v>-3.9224999999999994</v>
      </c>
      <c r="BD50" s="115">
        <f t="shared" si="3"/>
        <v>1.4625000000000021</v>
      </c>
      <c r="BE50" s="115">
        <f t="shared" si="4"/>
        <v>-6.3608750000000001</v>
      </c>
      <c r="BF50" s="115">
        <f t="shared" si="5"/>
        <v>-1.2681249999999977</v>
      </c>
      <c r="BG50" s="115">
        <f t="shared" si="6"/>
        <v>-8.4150062500000011</v>
      </c>
      <c r="BH50" s="115">
        <f t="shared" si="7"/>
        <v>-3.3583437500000031</v>
      </c>
      <c r="BI50" s="115">
        <f t="shared" si="8"/>
        <v>-10.027257187500002</v>
      </c>
      <c r="BJ50" s="115">
        <f t="shared" si="9"/>
        <v>-4.7120953125000042</v>
      </c>
      <c r="BK50" s="115">
        <f t="shared" si="10"/>
        <v>-11.131345765625007</v>
      </c>
      <c r="BL50" s="115">
        <f t="shared" si="11"/>
        <v>-4.2189096093750109</v>
      </c>
      <c r="BM50" s="115">
        <f t="shared" si="12"/>
        <v>-22.65104763046876</v>
      </c>
      <c r="BN50" s="115">
        <f t="shared" si="13"/>
        <v>-17.751746050781264</v>
      </c>
      <c r="BO50" s="115">
        <f t="shared" si="14"/>
        <v>-27.49870477503908</v>
      </c>
      <c r="BP50" s="115">
        <f t="shared" si="15"/>
        <v>-23.16450795839846</v>
      </c>
      <c r="BQ50" s="115">
        <f t="shared" si="16"/>
        <v>-31.57351049129494</v>
      </c>
      <c r="BR50" s="115">
        <f t="shared" si="17"/>
        <v>-26.289184152158228</v>
      </c>
      <c r="BS50" s="115">
        <f t="shared" si="18"/>
        <v>-33</v>
      </c>
      <c r="BT50" s="115">
        <f t="shared" si="19"/>
        <v>-26</v>
      </c>
      <c r="BV50" s="116">
        <f t="shared" si="20"/>
        <v>-9.9999999999999048E-3</v>
      </c>
      <c r="BW50" s="116">
        <f t="shared" si="21"/>
        <v>0.23750000000000018</v>
      </c>
      <c r="BX50" s="116">
        <f t="shared" si="22"/>
        <v>-0.18678571428571425</v>
      </c>
      <c r="BY50" s="116">
        <f t="shared" si="23"/>
        <v>5.4166666666666745E-2</v>
      </c>
      <c r="BZ50" s="116">
        <f t="shared" si="24"/>
        <v>-0.24464903846153846</v>
      </c>
      <c r="CA50" s="116">
        <f t="shared" si="25"/>
        <v>-3.7297794117646992E-2</v>
      </c>
      <c r="CB50" s="116">
        <f t="shared" si="26"/>
        <v>-0.27145181451612904</v>
      </c>
      <c r="CC50" s="116">
        <f t="shared" si="27"/>
        <v>-8.1910823170731784E-2</v>
      </c>
      <c r="CD50" s="116">
        <f t="shared" si="28"/>
        <v>-0.27853492187500006</v>
      </c>
      <c r="CE50" s="116">
        <f t="shared" si="29"/>
        <v>-9.8168652343750093E-2</v>
      </c>
      <c r="CF50" s="116">
        <f t="shared" si="30"/>
        <v>-0.27149623818597579</v>
      </c>
      <c r="CG50" s="116">
        <f t="shared" si="31"/>
        <v>-7.8127955729166865E-2</v>
      </c>
      <c r="CH50" s="116">
        <f t="shared" si="32"/>
        <v>-0.39738680053453967</v>
      </c>
      <c r="CI50" s="116">
        <f t="shared" si="33"/>
        <v>-0.23668994734375018</v>
      </c>
      <c r="CJ50" s="116">
        <f t="shared" si="34"/>
        <v>-0.41042842947819524</v>
      </c>
      <c r="CK50" s="116">
        <f t="shared" si="35"/>
        <v>-0.26027537031908382</v>
      </c>
      <c r="CL50" s="116">
        <f t="shared" si="36"/>
        <v>-0.4100455907960382</v>
      </c>
      <c r="CM50" s="116">
        <f t="shared" si="37"/>
        <v>-0.25773709953096302</v>
      </c>
      <c r="CN50" s="116">
        <f t="shared" si="38"/>
        <v>-0.37931034482758619</v>
      </c>
      <c r="CO50" s="116">
        <f t="shared" si="39"/>
        <v>-0.22413793103448276</v>
      </c>
    </row>
    <row r="51" spans="1:93">
      <c r="A51" s="41" t="s">
        <v>70</v>
      </c>
      <c r="B51" s="44" t="s">
        <v>10</v>
      </c>
      <c r="C51" s="100">
        <v>7</v>
      </c>
      <c r="D51" s="44">
        <v>7</v>
      </c>
      <c r="E51" s="44">
        <v>7</v>
      </c>
      <c r="F51" s="44"/>
      <c r="G51" s="44"/>
      <c r="H51" s="44"/>
      <c r="I51" s="44"/>
      <c r="K51" s="103">
        <f>_xlfn.XLOOKUP($C51,'SQUO grid'!$B$4:$B$18,'SQUO grid'!C$4:C$18,"error",0,1)</f>
        <v>15</v>
      </c>
      <c r="L51" s="103">
        <f>_xlfn.XLOOKUP($C51,'SQUO grid'!$B$4:$B$18,'SQUO grid'!D$4:D$18,"error",0,1)</f>
        <v>20</v>
      </c>
      <c r="M51" s="103">
        <f>_xlfn.XLOOKUP($C51,'SQUO grid'!$B$4:$B$18,'SQUO grid'!E$4:E$18,"error",0,1)</f>
        <v>21</v>
      </c>
      <c r="N51" s="103">
        <f>_xlfn.XLOOKUP($C51,'SQUO grid'!$B$4:$B$18,'SQUO grid'!F$4:F$18,"error",0,1)</f>
        <v>27</v>
      </c>
      <c r="O51" s="103">
        <f>_xlfn.XLOOKUP($C51,'SQUO grid'!$B$4:$B$18,'SQUO grid'!G$4:G$18,"error",0,1)</f>
        <v>26</v>
      </c>
      <c r="P51" s="103">
        <f>_xlfn.XLOOKUP($C51,'SQUO grid'!$B$4:$B$18,'SQUO grid'!H$4:H$18,"error",0,1)</f>
        <v>34</v>
      </c>
      <c r="Q51" s="103">
        <f>_xlfn.XLOOKUP($C51,'SQUO grid'!$B$4:$B$18,'SQUO grid'!I$4:I$18,"error",0,1)</f>
        <v>31</v>
      </c>
      <c r="R51" s="103">
        <f>_xlfn.XLOOKUP($C51,'SQUO grid'!$B$4:$B$18,'SQUO grid'!J$4:J$18,"error",0,1)</f>
        <v>41</v>
      </c>
      <c r="S51" s="103">
        <f>_xlfn.XLOOKUP($C51,'SQUO grid'!$B$4:$B$18,'SQUO grid'!K$4:K$18,"error",0,1)</f>
        <v>36</v>
      </c>
      <c r="T51" s="103">
        <f>_xlfn.XLOOKUP($C51,'SQUO grid'!$B$4:$B$18,'SQUO grid'!L$4:L$18,"error",0,1)</f>
        <v>48</v>
      </c>
      <c r="U51" s="103">
        <f>_xlfn.XLOOKUP($C51,'SQUO grid'!$B$4:$B$18,'SQUO grid'!M$4:M$18,"error",0,1)</f>
        <v>41</v>
      </c>
      <c r="V51" s="103">
        <f>_xlfn.XLOOKUP($C51,'SQUO grid'!$B$4:$B$18,'SQUO grid'!N$4:N$18,"error",0,1)</f>
        <v>54</v>
      </c>
      <c r="W51" s="103">
        <f>_xlfn.XLOOKUP($C51,'SQUO grid'!$B$4:$B$18,'SQUO grid'!O$4:O$18,"error",0,1)</f>
        <v>57</v>
      </c>
      <c r="X51" s="103">
        <f>_xlfn.XLOOKUP($C51,'SQUO grid'!$B$4:$B$18,'SQUO grid'!P$4:P$18,"error",0,1)</f>
        <v>75</v>
      </c>
      <c r="Y51" s="103">
        <f>_xlfn.XLOOKUP($C51,'SQUO grid'!$B$4:$B$18,'SQUO grid'!Q$4:Q$18,"error",0,1)</f>
        <v>67</v>
      </c>
      <c r="Z51" s="103">
        <f>_xlfn.XLOOKUP($C51,'SQUO grid'!$B$4:$B$18,'SQUO grid'!R$4:R$18,"error",0,1)</f>
        <v>89</v>
      </c>
      <c r="AA51" s="103">
        <f>_xlfn.XLOOKUP($C51,'SQUO grid'!$B$4:$B$18,'SQUO grid'!S$4:S$18,"error",0,1)</f>
        <v>77</v>
      </c>
      <c r="AB51" s="103">
        <f>_xlfn.XLOOKUP($C51,'SQUO grid'!$B$4:$B$18,'SQUO grid'!T$4:T$18,"error",0,1)</f>
        <v>102</v>
      </c>
      <c r="AC51" s="103">
        <f>_xlfn.XLOOKUP($C51,'SQUO grid'!$B$4:$B$18,'SQUO grid'!U$4:U$18,"error",0,1)</f>
        <v>87</v>
      </c>
      <c r="AD51" s="103">
        <f>_xlfn.XLOOKUP($C51,'SQUO grid'!$B$4:$B$18,'SQUO grid'!V$4:V$18,"error",0,1)</f>
        <v>116</v>
      </c>
      <c r="AF51" s="103">
        <f>_xlfn.XLOOKUP($D51,'Compiled grid proposal'!$C$5:$C$22,'Compiled grid proposal'!D$5:D$22,"error",0,1)</f>
        <v>14.850000000000001</v>
      </c>
      <c r="AG51" s="103">
        <f>_xlfn.XLOOKUP($D51,'Compiled grid proposal'!$C$5:$C$22,'Compiled grid proposal'!E$5:E$22,"error",0,1)</f>
        <v>24.750000000000004</v>
      </c>
      <c r="AH51" s="103">
        <f>_xlfn.XLOOKUP($D51,'Compiled grid proposal'!$C$5:$C$22,'Compiled grid proposal'!F$5:F$22,"error",0,1)</f>
        <v>17.077500000000001</v>
      </c>
      <c r="AI51" s="103">
        <f>_xlfn.XLOOKUP($D51,'Compiled grid proposal'!$C$5:$C$22,'Compiled grid proposal'!G$5:G$22,"error",0,1)</f>
        <v>28.462500000000002</v>
      </c>
      <c r="AJ51" s="103">
        <f>_xlfn.XLOOKUP($D51,'Compiled grid proposal'!$C$5:$C$22,'Compiled grid proposal'!H$5:H$22,"error",0,1)</f>
        <v>19.639125</v>
      </c>
      <c r="AK51" s="103">
        <f>_xlfn.XLOOKUP($D51,'Compiled grid proposal'!$C$5:$C$22,'Compiled grid proposal'!I$5:I$22,"error",0,1)</f>
        <v>32.731875000000002</v>
      </c>
      <c r="AL51" s="103">
        <f>_xlfn.XLOOKUP($D51,'Compiled grid proposal'!$C$5:$C$22,'Compiled grid proposal'!J$5:J$22,"error",0,1)</f>
        <v>22.584993749999999</v>
      </c>
      <c r="AM51" s="103">
        <f>_xlfn.XLOOKUP($D51,'Compiled grid proposal'!$C$5:$C$22,'Compiled grid proposal'!K$5:K$22,"error",0,1)</f>
        <v>37.641656249999997</v>
      </c>
      <c r="AN51" s="103">
        <f>_xlfn.XLOOKUP($D51,'Compiled grid proposal'!$C$5:$C$22,'Compiled grid proposal'!L$5:L$22,"error",0,1)</f>
        <v>25.972742812499998</v>
      </c>
      <c r="AO51" s="103">
        <f>_xlfn.XLOOKUP($D51,'Compiled grid proposal'!$C$5:$C$22,'Compiled grid proposal'!M$5:M$22,"error",0,1)</f>
        <v>43.287904687499996</v>
      </c>
      <c r="AP51" s="103">
        <f>_xlfn.XLOOKUP($D51,'Compiled grid proposal'!$C$5:$C$22,'Compiled grid proposal'!N$5:N$22,"error",0,1)</f>
        <v>29.868654234374993</v>
      </c>
      <c r="AQ51" s="103">
        <f>_xlfn.XLOOKUP($D51,'Compiled grid proposal'!$C$5:$C$22,'Compiled grid proposal'!O$5:O$22,"error",0,1)</f>
        <v>49.781090390624989</v>
      </c>
      <c r="AR51" s="103">
        <f>_xlfn.XLOOKUP($D51,'Compiled grid proposal'!$C$5:$C$22,'Compiled grid proposal'!P$5:P$22,"error",0,1)</f>
        <v>34.34895236953124</v>
      </c>
      <c r="AS51" s="103">
        <f>_xlfn.XLOOKUP($D51,'Compiled grid proposal'!$C$5:$C$22,'Compiled grid proposal'!Q$5:Q$22,"error",0,1)</f>
        <v>57.248253949218736</v>
      </c>
      <c r="AT51" s="103">
        <f>_xlfn.XLOOKUP($D51,'Compiled grid proposal'!$C$5:$C$22,'Compiled grid proposal'!R$5:R$22,"error",0,1)</f>
        <v>39.50129522496092</v>
      </c>
      <c r="AU51" s="103">
        <f>_xlfn.XLOOKUP($D51,'Compiled grid proposal'!$C$5:$C$22,'Compiled grid proposal'!S$5:S$22,"error",0,1)</f>
        <v>65.83549204160154</v>
      </c>
      <c r="AV51" s="103">
        <f>_xlfn.XLOOKUP($D51,'Compiled grid proposal'!$C$5:$C$22,'Compiled grid proposal'!T$5:T$22,"error",0,1)</f>
        <v>45.42648950870506</v>
      </c>
      <c r="AW51" s="103">
        <f>_xlfn.XLOOKUP($D51,'Compiled grid proposal'!$C$5:$C$22,'Compiled grid proposal'!U$5:U$22,"error",0,1)</f>
        <v>75.710815847841772</v>
      </c>
      <c r="AX51" s="103">
        <f>_xlfn.XLOOKUP($D51,'Compiled grid proposal'!$C$5:$C$22,'Compiled grid proposal'!V$5:V$22,"error",0,1)</f>
        <v>54</v>
      </c>
      <c r="AY51" s="103">
        <f>_xlfn.XLOOKUP($D51,'Compiled grid proposal'!$C$5:$C$22,'Compiled grid proposal'!W$5:W$22,"error",0,1)</f>
        <v>90</v>
      </c>
      <c r="BA51" s="115">
        <f t="shared" si="0"/>
        <v>-0.14999999999999858</v>
      </c>
      <c r="BB51" s="115">
        <f t="shared" si="1"/>
        <v>4.7500000000000036</v>
      </c>
      <c r="BC51" s="115">
        <f t="shared" si="2"/>
        <v>-3.9224999999999994</v>
      </c>
      <c r="BD51" s="115">
        <f t="shared" si="3"/>
        <v>1.4625000000000021</v>
      </c>
      <c r="BE51" s="115">
        <f t="shared" si="4"/>
        <v>-6.3608750000000001</v>
      </c>
      <c r="BF51" s="115">
        <f t="shared" si="5"/>
        <v>-1.2681249999999977</v>
      </c>
      <c r="BG51" s="115">
        <f t="shared" si="6"/>
        <v>-8.4150062500000011</v>
      </c>
      <c r="BH51" s="115">
        <f t="shared" si="7"/>
        <v>-3.3583437500000031</v>
      </c>
      <c r="BI51" s="115">
        <f t="shared" si="8"/>
        <v>-10.027257187500002</v>
      </c>
      <c r="BJ51" s="115">
        <f t="shared" si="9"/>
        <v>-4.7120953125000042</v>
      </c>
      <c r="BK51" s="115">
        <f t="shared" si="10"/>
        <v>-11.131345765625007</v>
      </c>
      <c r="BL51" s="115">
        <f t="shared" si="11"/>
        <v>-4.2189096093750109</v>
      </c>
      <c r="BM51" s="115">
        <f t="shared" si="12"/>
        <v>-22.65104763046876</v>
      </c>
      <c r="BN51" s="115">
        <f t="shared" si="13"/>
        <v>-17.751746050781264</v>
      </c>
      <c r="BO51" s="115">
        <f t="shared" si="14"/>
        <v>-27.49870477503908</v>
      </c>
      <c r="BP51" s="115">
        <f t="shared" si="15"/>
        <v>-23.16450795839846</v>
      </c>
      <c r="BQ51" s="115">
        <f t="shared" si="16"/>
        <v>-31.57351049129494</v>
      </c>
      <c r="BR51" s="115">
        <f t="shared" si="17"/>
        <v>-26.289184152158228</v>
      </c>
      <c r="BS51" s="115">
        <f t="shared" si="18"/>
        <v>-33</v>
      </c>
      <c r="BT51" s="115">
        <f t="shared" si="19"/>
        <v>-26</v>
      </c>
      <c r="BV51" s="116">
        <f t="shared" si="20"/>
        <v>-9.9999999999999048E-3</v>
      </c>
      <c r="BW51" s="116">
        <f t="shared" si="21"/>
        <v>0.23750000000000018</v>
      </c>
      <c r="BX51" s="116">
        <f t="shared" si="22"/>
        <v>-0.18678571428571425</v>
      </c>
      <c r="BY51" s="116">
        <f t="shared" si="23"/>
        <v>5.4166666666666745E-2</v>
      </c>
      <c r="BZ51" s="116">
        <f t="shared" si="24"/>
        <v>-0.24464903846153846</v>
      </c>
      <c r="CA51" s="116">
        <f t="shared" si="25"/>
        <v>-3.7297794117646992E-2</v>
      </c>
      <c r="CB51" s="116">
        <f t="shared" si="26"/>
        <v>-0.27145181451612904</v>
      </c>
      <c r="CC51" s="116">
        <f t="shared" si="27"/>
        <v>-8.1910823170731784E-2</v>
      </c>
      <c r="CD51" s="116">
        <f t="shared" si="28"/>
        <v>-0.27853492187500006</v>
      </c>
      <c r="CE51" s="116">
        <f t="shared" si="29"/>
        <v>-9.8168652343750093E-2</v>
      </c>
      <c r="CF51" s="116">
        <f t="shared" si="30"/>
        <v>-0.27149623818597579</v>
      </c>
      <c r="CG51" s="116">
        <f t="shared" si="31"/>
        <v>-7.8127955729166865E-2</v>
      </c>
      <c r="CH51" s="116">
        <f t="shared" si="32"/>
        <v>-0.39738680053453967</v>
      </c>
      <c r="CI51" s="116">
        <f t="shared" si="33"/>
        <v>-0.23668994734375018</v>
      </c>
      <c r="CJ51" s="116">
        <f t="shared" si="34"/>
        <v>-0.41042842947819524</v>
      </c>
      <c r="CK51" s="116">
        <f t="shared" si="35"/>
        <v>-0.26027537031908382</v>
      </c>
      <c r="CL51" s="116">
        <f t="shared" si="36"/>
        <v>-0.4100455907960382</v>
      </c>
      <c r="CM51" s="116">
        <f t="shared" si="37"/>
        <v>-0.25773709953096302</v>
      </c>
      <c r="CN51" s="116">
        <f t="shared" si="38"/>
        <v>-0.37931034482758619</v>
      </c>
      <c r="CO51" s="116">
        <f t="shared" si="39"/>
        <v>-0.22413793103448276</v>
      </c>
    </row>
    <row r="52" spans="1:93">
      <c r="A52" s="41" t="s">
        <v>71</v>
      </c>
      <c r="B52" s="44" t="s">
        <v>10</v>
      </c>
      <c r="C52" s="100">
        <v>7</v>
      </c>
      <c r="D52" s="44">
        <v>7</v>
      </c>
      <c r="E52" s="44">
        <v>7</v>
      </c>
      <c r="F52" s="44"/>
      <c r="G52" s="44"/>
      <c r="H52" s="108" t="s">
        <v>18</v>
      </c>
      <c r="I52" s="44"/>
      <c r="K52" s="103">
        <f>_xlfn.XLOOKUP($C52,'SQUO grid'!$B$4:$B$18,'SQUO grid'!C$4:C$18,"error",0,1)</f>
        <v>15</v>
      </c>
      <c r="L52" s="103">
        <f>_xlfn.XLOOKUP($C52,'SQUO grid'!$B$4:$B$18,'SQUO grid'!D$4:D$18,"error",0,1)</f>
        <v>20</v>
      </c>
      <c r="M52" s="103">
        <f>_xlfn.XLOOKUP($C52,'SQUO grid'!$B$4:$B$18,'SQUO grid'!E$4:E$18,"error",0,1)</f>
        <v>21</v>
      </c>
      <c r="N52" s="103">
        <f>_xlfn.XLOOKUP($C52,'SQUO grid'!$B$4:$B$18,'SQUO grid'!F$4:F$18,"error",0,1)</f>
        <v>27</v>
      </c>
      <c r="O52" s="103">
        <f>_xlfn.XLOOKUP($C52,'SQUO grid'!$B$4:$B$18,'SQUO grid'!G$4:G$18,"error",0,1)</f>
        <v>26</v>
      </c>
      <c r="P52" s="103">
        <f>_xlfn.XLOOKUP($C52,'SQUO grid'!$B$4:$B$18,'SQUO grid'!H$4:H$18,"error",0,1)</f>
        <v>34</v>
      </c>
      <c r="Q52" s="103">
        <f>_xlfn.XLOOKUP($C52,'SQUO grid'!$B$4:$B$18,'SQUO grid'!I$4:I$18,"error",0,1)</f>
        <v>31</v>
      </c>
      <c r="R52" s="103">
        <f>_xlfn.XLOOKUP($C52,'SQUO grid'!$B$4:$B$18,'SQUO grid'!J$4:J$18,"error",0,1)</f>
        <v>41</v>
      </c>
      <c r="S52" s="103">
        <f>_xlfn.XLOOKUP($C52,'SQUO grid'!$B$4:$B$18,'SQUO grid'!K$4:K$18,"error",0,1)</f>
        <v>36</v>
      </c>
      <c r="T52" s="103">
        <f>_xlfn.XLOOKUP($C52,'SQUO grid'!$B$4:$B$18,'SQUO grid'!L$4:L$18,"error",0,1)</f>
        <v>48</v>
      </c>
      <c r="U52" s="103">
        <f>_xlfn.XLOOKUP($C52,'SQUO grid'!$B$4:$B$18,'SQUO grid'!M$4:M$18,"error",0,1)</f>
        <v>41</v>
      </c>
      <c r="V52" s="103">
        <f>_xlfn.XLOOKUP($C52,'SQUO grid'!$B$4:$B$18,'SQUO grid'!N$4:N$18,"error",0,1)</f>
        <v>54</v>
      </c>
      <c r="W52" s="103">
        <f>_xlfn.XLOOKUP($C52,'SQUO grid'!$B$4:$B$18,'SQUO grid'!O$4:O$18,"error",0,1)</f>
        <v>57</v>
      </c>
      <c r="X52" s="103">
        <f>_xlfn.XLOOKUP($C52,'SQUO grid'!$B$4:$B$18,'SQUO grid'!P$4:P$18,"error",0,1)</f>
        <v>75</v>
      </c>
      <c r="Y52" s="103">
        <f>_xlfn.XLOOKUP($C52,'SQUO grid'!$B$4:$B$18,'SQUO grid'!Q$4:Q$18,"error",0,1)</f>
        <v>67</v>
      </c>
      <c r="Z52" s="103">
        <f>_xlfn.XLOOKUP($C52,'SQUO grid'!$B$4:$B$18,'SQUO grid'!R$4:R$18,"error",0,1)</f>
        <v>89</v>
      </c>
      <c r="AA52" s="103">
        <f>_xlfn.XLOOKUP($C52,'SQUO grid'!$B$4:$B$18,'SQUO grid'!S$4:S$18,"error",0,1)</f>
        <v>77</v>
      </c>
      <c r="AB52" s="103">
        <f>_xlfn.XLOOKUP($C52,'SQUO grid'!$B$4:$B$18,'SQUO grid'!T$4:T$18,"error",0,1)</f>
        <v>102</v>
      </c>
      <c r="AC52" s="103">
        <f>_xlfn.XLOOKUP($C52,'SQUO grid'!$B$4:$B$18,'SQUO grid'!U$4:U$18,"error",0,1)</f>
        <v>87</v>
      </c>
      <c r="AD52" s="103">
        <f>_xlfn.XLOOKUP($C52,'SQUO grid'!$B$4:$B$18,'SQUO grid'!V$4:V$18,"error",0,1)</f>
        <v>116</v>
      </c>
      <c r="AF52" s="103">
        <f>_xlfn.XLOOKUP($D52,'Compiled grid proposal'!$C$5:$C$22,'Compiled grid proposal'!D$5:D$22,"error",0,1)</f>
        <v>14.850000000000001</v>
      </c>
      <c r="AG52" s="103">
        <f>_xlfn.XLOOKUP($D52,'Compiled grid proposal'!$C$5:$C$22,'Compiled grid proposal'!E$5:E$22,"error",0,1)</f>
        <v>24.750000000000004</v>
      </c>
      <c r="AH52" s="103">
        <f>_xlfn.XLOOKUP($D52,'Compiled grid proposal'!$C$5:$C$22,'Compiled grid proposal'!F$5:F$22,"error",0,1)</f>
        <v>17.077500000000001</v>
      </c>
      <c r="AI52" s="103">
        <f>_xlfn.XLOOKUP($D52,'Compiled grid proposal'!$C$5:$C$22,'Compiled grid proposal'!G$5:G$22,"error",0,1)</f>
        <v>28.462500000000002</v>
      </c>
      <c r="AJ52" s="103">
        <f>_xlfn.XLOOKUP($D52,'Compiled grid proposal'!$C$5:$C$22,'Compiled grid proposal'!H$5:H$22,"error",0,1)</f>
        <v>19.639125</v>
      </c>
      <c r="AK52" s="103">
        <f>_xlfn.XLOOKUP($D52,'Compiled grid proposal'!$C$5:$C$22,'Compiled grid proposal'!I$5:I$22,"error",0,1)</f>
        <v>32.731875000000002</v>
      </c>
      <c r="AL52" s="103">
        <f>_xlfn.XLOOKUP($D52,'Compiled grid proposal'!$C$5:$C$22,'Compiled grid proposal'!J$5:J$22,"error",0,1)</f>
        <v>22.584993749999999</v>
      </c>
      <c r="AM52" s="103">
        <f>_xlfn.XLOOKUP($D52,'Compiled grid proposal'!$C$5:$C$22,'Compiled grid proposal'!K$5:K$22,"error",0,1)</f>
        <v>37.641656249999997</v>
      </c>
      <c r="AN52" s="103">
        <f>_xlfn.XLOOKUP($D52,'Compiled grid proposal'!$C$5:$C$22,'Compiled grid proposal'!L$5:L$22,"error",0,1)</f>
        <v>25.972742812499998</v>
      </c>
      <c r="AO52" s="103">
        <f>_xlfn.XLOOKUP($D52,'Compiled grid proposal'!$C$5:$C$22,'Compiled grid proposal'!M$5:M$22,"error",0,1)</f>
        <v>43.287904687499996</v>
      </c>
      <c r="AP52" s="103">
        <f>_xlfn.XLOOKUP($D52,'Compiled grid proposal'!$C$5:$C$22,'Compiled grid proposal'!N$5:N$22,"error",0,1)</f>
        <v>29.868654234374993</v>
      </c>
      <c r="AQ52" s="103">
        <f>_xlfn.XLOOKUP($D52,'Compiled grid proposal'!$C$5:$C$22,'Compiled grid proposal'!O$5:O$22,"error",0,1)</f>
        <v>49.781090390624989</v>
      </c>
      <c r="AR52" s="103">
        <f>_xlfn.XLOOKUP($D52,'Compiled grid proposal'!$C$5:$C$22,'Compiled grid proposal'!P$5:P$22,"error",0,1)</f>
        <v>34.34895236953124</v>
      </c>
      <c r="AS52" s="103">
        <f>_xlfn.XLOOKUP($D52,'Compiled grid proposal'!$C$5:$C$22,'Compiled grid proposal'!Q$5:Q$22,"error",0,1)</f>
        <v>57.248253949218736</v>
      </c>
      <c r="AT52" s="103">
        <f>_xlfn.XLOOKUP($D52,'Compiled grid proposal'!$C$5:$C$22,'Compiled grid proposal'!R$5:R$22,"error",0,1)</f>
        <v>39.50129522496092</v>
      </c>
      <c r="AU52" s="103">
        <f>_xlfn.XLOOKUP($D52,'Compiled grid proposal'!$C$5:$C$22,'Compiled grid proposal'!S$5:S$22,"error",0,1)</f>
        <v>65.83549204160154</v>
      </c>
      <c r="AV52" s="103">
        <f>_xlfn.XLOOKUP($D52,'Compiled grid proposal'!$C$5:$C$22,'Compiled grid proposal'!T$5:T$22,"error",0,1)</f>
        <v>45.42648950870506</v>
      </c>
      <c r="AW52" s="103">
        <f>_xlfn.XLOOKUP($D52,'Compiled grid proposal'!$C$5:$C$22,'Compiled grid proposal'!U$5:U$22,"error",0,1)</f>
        <v>75.710815847841772</v>
      </c>
      <c r="AX52" s="103">
        <f>_xlfn.XLOOKUP($D52,'Compiled grid proposal'!$C$5:$C$22,'Compiled grid proposal'!V$5:V$22,"error",0,1)</f>
        <v>54</v>
      </c>
      <c r="AY52" s="103">
        <f>_xlfn.XLOOKUP($D52,'Compiled grid proposal'!$C$5:$C$22,'Compiled grid proposal'!W$5:W$22,"error",0,1)</f>
        <v>90</v>
      </c>
      <c r="BA52" s="115">
        <f t="shared" si="0"/>
        <v>-0.14999999999999858</v>
      </c>
      <c r="BB52" s="115">
        <f t="shared" si="1"/>
        <v>4.7500000000000036</v>
      </c>
      <c r="BC52" s="115">
        <f t="shared" si="2"/>
        <v>-3.9224999999999994</v>
      </c>
      <c r="BD52" s="115">
        <f t="shared" si="3"/>
        <v>1.4625000000000021</v>
      </c>
      <c r="BE52" s="115">
        <f t="shared" si="4"/>
        <v>-6.3608750000000001</v>
      </c>
      <c r="BF52" s="115">
        <f t="shared" si="5"/>
        <v>-1.2681249999999977</v>
      </c>
      <c r="BG52" s="115">
        <f t="shared" si="6"/>
        <v>-8.4150062500000011</v>
      </c>
      <c r="BH52" s="115">
        <f t="shared" si="7"/>
        <v>-3.3583437500000031</v>
      </c>
      <c r="BI52" s="115">
        <f t="shared" si="8"/>
        <v>-10.027257187500002</v>
      </c>
      <c r="BJ52" s="115">
        <f t="shared" si="9"/>
        <v>-4.7120953125000042</v>
      </c>
      <c r="BK52" s="115">
        <f t="shared" si="10"/>
        <v>-11.131345765625007</v>
      </c>
      <c r="BL52" s="115">
        <f t="shared" si="11"/>
        <v>-4.2189096093750109</v>
      </c>
      <c r="BM52" s="115">
        <f t="shared" si="12"/>
        <v>-22.65104763046876</v>
      </c>
      <c r="BN52" s="115">
        <f t="shared" si="13"/>
        <v>-17.751746050781264</v>
      </c>
      <c r="BO52" s="115">
        <f t="shared" si="14"/>
        <v>-27.49870477503908</v>
      </c>
      <c r="BP52" s="115">
        <f t="shared" si="15"/>
        <v>-23.16450795839846</v>
      </c>
      <c r="BQ52" s="115">
        <f t="shared" si="16"/>
        <v>-31.57351049129494</v>
      </c>
      <c r="BR52" s="115">
        <f t="shared" si="17"/>
        <v>-26.289184152158228</v>
      </c>
      <c r="BS52" s="115">
        <f t="shared" si="18"/>
        <v>-33</v>
      </c>
      <c r="BT52" s="115">
        <f t="shared" si="19"/>
        <v>-26</v>
      </c>
      <c r="BV52" s="116">
        <f t="shared" si="20"/>
        <v>-9.9999999999999048E-3</v>
      </c>
      <c r="BW52" s="116">
        <f t="shared" si="21"/>
        <v>0.23750000000000018</v>
      </c>
      <c r="BX52" s="116">
        <f t="shared" si="22"/>
        <v>-0.18678571428571425</v>
      </c>
      <c r="BY52" s="116">
        <f t="shared" si="23"/>
        <v>5.4166666666666745E-2</v>
      </c>
      <c r="BZ52" s="116">
        <f t="shared" si="24"/>
        <v>-0.24464903846153846</v>
      </c>
      <c r="CA52" s="116">
        <f t="shared" si="25"/>
        <v>-3.7297794117646992E-2</v>
      </c>
      <c r="CB52" s="116">
        <f t="shared" si="26"/>
        <v>-0.27145181451612904</v>
      </c>
      <c r="CC52" s="116">
        <f t="shared" si="27"/>
        <v>-8.1910823170731784E-2</v>
      </c>
      <c r="CD52" s="116">
        <f t="shared" si="28"/>
        <v>-0.27853492187500006</v>
      </c>
      <c r="CE52" s="116">
        <f t="shared" si="29"/>
        <v>-9.8168652343750093E-2</v>
      </c>
      <c r="CF52" s="116">
        <f t="shared" si="30"/>
        <v>-0.27149623818597579</v>
      </c>
      <c r="CG52" s="116">
        <f t="shared" si="31"/>
        <v>-7.8127955729166865E-2</v>
      </c>
      <c r="CH52" s="116">
        <f t="shared" si="32"/>
        <v>-0.39738680053453967</v>
      </c>
      <c r="CI52" s="116">
        <f t="shared" si="33"/>
        <v>-0.23668994734375018</v>
      </c>
      <c r="CJ52" s="116">
        <f t="shared" si="34"/>
        <v>-0.41042842947819524</v>
      </c>
      <c r="CK52" s="116">
        <f t="shared" si="35"/>
        <v>-0.26027537031908382</v>
      </c>
      <c r="CL52" s="116">
        <f t="shared" si="36"/>
        <v>-0.4100455907960382</v>
      </c>
      <c r="CM52" s="116">
        <f t="shared" si="37"/>
        <v>-0.25773709953096302</v>
      </c>
      <c r="CN52" s="116">
        <f t="shared" si="38"/>
        <v>-0.37931034482758619</v>
      </c>
      <c r="CO52" s="116">
        <f t="shared" si="39"/>
        <v>-0.22413793103448276</v>
      </c>
    </row>
    <row r="53" spans="1:93">
      <c r="A53" s="41" t="s">
        <v>72</v>
      </c>
      <c r="B53" s="44" t="s">
        <v>10</v>
      </c>
      <c r="C53" s="100">
        <v>7</v>
      </c>
      <c r="D53" s="44">
        <v>7</v>
      </c>
      <c r="E53" s="44">
        <v>7</v>
      </c>
      <c r="F53" s="44"/>
      <c r="G53" s="44" t="s">
        <v>18</v>
      </c>
      <c r="H53" s="44"/>
      <c r="I53" s="44"/>
      <c r="K53" s="103">
        <f>_xlfn.XLOOKUP($C53,'SQUO grid'!$B$4:$B$18,'SQUO grid'!C$4:C$18,"error",0,1)</f>
        <v>15</v>
      </c>
      <c r="L53" s="103">
        <f>_xlfn.XLOOKUP($C53,'SQUO grid'!$B$4:$B$18,'SQUO grid'!D$4:D$18,"error",0,1)</f>
        <v>20</v>
      </c>
      <c r="M53" s="103">
        <f>_xlfn.XLOOKUP($C53,'SQUO grid'!$B$4:$B$18,'SQUO grid'!E$4:E$18,"error",0,1)</f>
        <v>21</v>
      </c>
      <c r="N53" s="103">
        <f>_xlfn.XLOOKUP($C53,'SQUO grid'!$B$4:$B$18,'SQUO grid'!F$4:F$18,"error",0,1)</f>
        <v>27</v>
      </c>
      <c r="O53" s="103">
        <f>_xlfn.XLOOKUP($C53,'SQUO grid'!$B$4:$B$18,'SQUO grid'!G$4:G$18,"error",0,1)</f>
        <v>26</v>
      </c>
      <c r="P53" s="103">
        <f>_xlfn.XLOOKUP($C53,'SQUO grid'!$B$4:$B$18,'SQUO grid'!H$4:H$18,"error",0,1)</f>
        <v>34</v>
      </c>
      <c r="Q53" s="103">
        <f>_xlfn.XLOOKUP($C53,'SQUO grid'!$B$4:$B$18,'SQUO grid'!I$4:I$18,"error",0,1)</f>
        <v>31</v>
      </c>
      <c r="R53" s="103">
        <f>_xlfn.XLOOKUP($C53,'SQUO grid'!$B$4:$B$18,'SQUO grid'!J$4:J$18,"error",0,1)</f>
        <v>41</v>
      </c>
      <c r="S53" s="103">
        <f>_xlfn.XLOOKUP($C53,'SQUO grid'!$B$4:$B$18,'SQUO grid'!K$4:K$18,"error",0,1)</f>
        <v>36</v>
      </c>
      <c r="T53" s="103">
        <f>_xlfn.XLOOKUP($C53,'SQUO grid'!$B$4:$B$18,'SQUO grid'!L$4:L$18,"error",0,1)</f>
        <v>48</v>
      </c>
      <c r="U53" s="103">
        <f>_xlfn.XLOOKUP($C53,'SQUO grid'!$B$4:$B$18,'SQUO grid'!M$4:M$18,"error",0,1)</f>
        <v>41</v>
      </c>
      <c r="V53" s="103">
        <f>_xlfn.XLOOKUP($C53,'SQUO grid'!$B$4:$B$18,'SQUO grid'!N$4:N$18,"error",0,1)</f>
        <v>54</v>
      </c>
      <c r="W53" s="103">
        <f>_xlfn.XLOOKUP($C53,'SQUO grid'!$B$4:$B$18,'SQUO grid'!O$4:O$18,"error",0,1)</f>
        <v>57</v>
      </c>
      <c r="X53" s="103">
        <f>_xlfn.XLOOKUP($C53,'SQUO grid'!$B$4:$B$18,'SQUO grid'!P$4:P$18,"error",0,1)</f>
        <v>75</v>
      </c>
      <c r="Y53" s="103">
        <f>_xlfn.XLOOKUP($C53,'SQUO grid'!$B$4:$B$18,'SQUO grid'!Q$4:Q$18,"error",0,1)</f>
        <v>67</v>
      </c>
      <c r="Z53" s="103">
        <f>_xlfn.XLOOKUP($C53,'SQUO grid'!$B$4:$B$18,'SQUO grid'!R$4:R$18,"error",0,1)</f>
        <v>89</v>
      </c>
      <c r="AA53" s="103">
        <f>_xlfn.XLOOKUP($C53,'SQUO grid'!$B$4:$B$18,'SQUO grid'!S$4:S$18,"error",0,1)</f>
        <v>77</v>
      </c>
      <c r="AB53" s="103">
        <f>_xlfn.XLOOKUP($C53,'SQUO grid'!$B$4:$B$18,'SQUO grid'!T$4:T$18,"error",0,1)</f>
        <v>102</v>
      </c>
      <c r="AC53" s="103">
        <f>_xlfn.XLOOKUP($C53,'SQUO grid'!$B$4:$B$18,'SQUO grid'!U$4:U$18,"error",0,1)</f>
        <v>87</v>
      </c>
      <c r="AD53" s="103">
        <f>_xlfn.XLOOKUP($C53,'SQUO grid'!$B$4:$B$18,'SQUO grid'!V$4:V$18,"error",0,1)</f>
        <v>116</v>
      </c>
      <c r="AF53" s="103">
        <f>_xlfn.XLOOKUP($D53,'Compiled grid proposal'!$C$5:$C$22,'Compiled grid proposal'!D$5:D$22,"error",0,1)</f>
        <v>14.850000000000001</v>
      </c>
      <c r="AG53" s="103">
        <f>_xlfn.XLOOKUP($D53,'Compiled grid proposal'!$C$5:$C$22,'Compiled grid proposal'!E$5:E$22,"error",0,1)</f>
        <v>24.750000000000004</v>
      </c>
      <c r="AH53" s="103">
        <f>_xlfn.XLOOKUP($D53,'Compiled grid proposal'!$C$5:$C$22,'Compiled grid proposal'!F$5:F$22,"error",0,1)</f>
        <v>17.077500000000001</v>
      </c>
      <c r="AI53" s="103">
        <f>_xlfn.XLOOKUP($D53,'Compiled grid proposal'!$C$5:$C$22,'Compiled grid proposal'!G$5:G$22,"error",0,1)</f>
        <v>28.462500000000002</v>
      </c>
      <c r="AJ53" s="103">
        <f>_xlfn.XLOOKUP($D53,'Compiled grid proposal'!$C$5:$C$22,'Compiled grid proposal'!H$5:H$22,"error",0,1)</f>
        <v>19.639125</v>
      </c>
      <c r="AK53" s="103">
        <f>_xlfn.XLOOKUP($D53,'Compiled grid proposal'!$C$5:$C$22,'Compiled grid proposal'!I$5:I$22,"error",0,1)</f>
        <v>32.731875000000002</v>
      </c>
      <c r="AL53" s="103">
        <f>_xlfn.XLOOKUP($D53,'Compiled grid proposal'!$C$5:$C$22,'Compiled grid proposal'!J$5:J$22,"error",0,1)</f>
        <v>22.584993749999999</v>
      </c>
      <c r="AM53" s="103">
        <f>_xlfn.XLOOKUP($D53,'Compiled grid proposal'!$C$5:$C$22,'Compiled grid proposal'!K$5:K$22,"error",0,1)</f>
        <v>37.641656249999997</v>
      </c>
      <c r="AN53" s="103">
        <f>_xlfn.XLOOKUP($D53,'Compiled grid proposal'!$C$5:$C$22,'Compiled grid proposal'!L$5:L$22,"error",0,1)</f>
        <v>25.972742812499998</v>
      </c>
      <c r="AO53" s="103">
        <f>_xlfn.XLOOKUP($D53,'Compiled grid proposal'!$C$5:$C$22,'Compiled grid proposal'!M$5:M$22,"error",0,1)</f>
        <v>43.287904687499996</v>
      </c>
      <c r="AP53" s="103">
        <f>_xlfn.XLOOKUP($D53,'Compiled grid proposal'!$C$5:$C$22,'Compiled grid proposal'!N$5:N$22,"error",0,1)</f>
        <v>29.868654234374993</v>
      </c>
      <c r="AQ53" s="103">
        <f>_xlfn.XLOOKUP($D53,'Compiled grid proposal'!$C$5:$C$22,'Compiled grid proposal'!O$5:O$22,"error",0,1)</f>
        <v>49.781090390624989</v>
      </c>
      <c r="AR53" s="103">
        <f>_xlfn.XLOOKUP($D53,'Compiled grid proposal'!$C$5:$C$22,'Compiled grid proposal'!P$5:P$22,"error",0,1)</f>
        <v>34.34895236953124</v>
      </c>
      <c r="AS53" s="103">
        <f>_xlfn.XLOOKUP($D53,'Compiled grid proposal'!$C$5:$C$22,'Compiled grid proposal'!Q$5:Q$22,"error",0,1)</f>
        <v>57.248253949218736</v>
      </c>
      <c r="AT53" s="103">
        <f>_xlfn.XLOOKUP($D53,'Compiled grid proposal'!$C$5:$C$22,'Compiled grid proposal'!R$5:R$22,"error",0,1)</f>
        <v>39.50129522496092</v>
      </c>
      <c r="AU53" s="103">
        <f>_xlfn.XLOOKUP($D53,'Compiled grid proposal'!$C$5:$C$22,'Compiled grid proposal'!S$5:S$22,"error",0,1)</f>
        <v>65.83549204160154</v>
      </c>
      <c r="AV53" s="103">
        <f>_xlfn.XLOOKUP($D53,'Compiled grid proposal'!$C$5:$C$22,'Compiled grid proposal'!T$5:T$22,"error",0,1)</f>
        <v>45.42648950870506</v>
      </c>
      <c r="AW53" s="103">
        <f>_xlfn.XLOOKUP($D53,'Compiled grid proposal'!$C$5:$C$22,'Compiled grid proposal'!U$5:U$22,"error",0,1)</f>
        <v>75.710815847841772</v>
      </c>
      <c r="AX53" s="103">
        <f>_xlfn.XLOOKUP($D53,'Compiled grid proposal'!$C$5:$C$22,'Compiled grid proposal'!V$5:V$22,"error",0,1)</f>
        <v>54</v>
      </c>
      <c r="AY53" s="103">
        <f>_xlfn.XLOOKUP($D53,'Compiled grid proposal'!$C$5:$C$22,'Compiled grid proposal'!W$5:W$22,"error",0,1)</f>
        <v>90</v>
      </c>
      <c r="BA53" s="115">
        <f t="shared" si="0"/>
        <v>-0.14999999999999858</v>
      </c>
      <c r="BB53" s="115">
        <f t="shared" si="1"/>
        <v>4.7500000000000036</v>
      </c>
      <c r="BC53" s="115">
        <f t="shared" si="2"/>
        <v>-3.9224999999999994</v>
      </c>
      <c r="BD53" s="115">
        <f t="shared" si="3"/>
        <v>1.4625000000000021</v>
      </c>
      <c r="BE53" s="115">
        <f t="shared" si="4"/>
        <v>-6.3608750000000001</v>
      </c>
      <c r="BF53" s="115">
        <f t="shared" si="5"/>
        <v>-1.2681249999999977</v>
      </c>
      <c r="BG53" s="115">
        <f t="shared" si="6"/>
        <v>-8.4150062500000011</v>
      </c>
      <c r="BH53" s="115">
        <f t="shared" si="7"/>
        <v>-3.3583437500000031</v>
      </c>
      <c r="BI53" s="115">
        <f t="shared" si="8"/>
        <v>-10.027257187500002</v>
      </c>
      <c r="BJ53" s="115">
        <f t="shared" si="9"/>
        <v>-4.7120953125000042</v>
      </c>
      <c r="BK53" s="115">
        <f t="shared" si="10"/>
        <v>-11.131345765625007</v>
      </c>
      <c r="BL53" s="115">
        <f t="shared" si="11"/>
        <v>-4.2189096093750109</v>
      </c>
      <c r="BM53" s="115">
        <f t="shared" si="12"/>
        <v>-22.65104763046876</v>
      </c>
      <c r="BN53" s="115">
        <f t="shared" si="13"/>
        <v>-17.751746050781264</v>
      </c>
      <c r="BO53" s="115">
        <f t="shared" si="14"/>
        <v>-27.49870477503908</v>
      </c>
      <c r="BP53" s="115">
        <f t="shared" si="15"/>
        <v>-23.16450795839846</v>
      </c>
      <c r="BQ53" s="115">
        <f t="shared" si="16"/>
        <v>-31.57351049129494</v>
      </c>
      <c r="BR53" s="115">
        <f t="shared" si="17"/>
        <v>-26.289184152158228</v>
      </c>
      <c r="BS53" s="115">
        <f t="shared" si="18"/>
        <v>-33</v>
      </c>
      <c r="BT53" s="115">
        <f t="shared" si="19"/>
        <v>-26</v>
      </c>
      <c r="BV53" s="116">
        <f t="shared" si="20"/>
        <v>-9.9999999999999048E-3</v>
      </c>
      <c r="BW53" s="116">
        <f t="shared" si="21"/>
        <v>0.23750000000000018</v>
      </c>
      <c r="BX53" s="116">
        <f t="shared" si="22"/>
        <v>-0.18678571428571425</v>
      </c>
      <c r="BY53" s="116">
        <f t="shared" si="23"/>
        <v>5.4166666666666745E-2</v>
      </c>
      <c r="BZ53" s="116">
        <f t="shared" si="24"/>
        <v>-0.24464903846153846</v>
      </c>
      <c r="CA53" s="116">
        <f t="shared" si="25"/>
        <v>-3.7297794117646992E-2</v>
      </c>
      <c r="CB53" s="116">
        <f t="shared" si="26"/>
        <v>-0.27145181451612904</v>
      </c>
      <c r="CC53" s="116">
        <f t="shared" si="27"/>
        <v>-8.1910823170731784E-2</v>
      </c>
      <c r="CD53" s="116">
        <f t="shared" si="28"/>
        <v>-0.27853492187500006</v>
      </c>
      <c r="CE53" s="116">
        <f t="shared" si="29"/>
        <v>-9.8168652343750093E-2</v>
      </c>
      <c r="CF53" s="116">
        <f t="shared" si="30"/>
        <v>-0.27149623818597579</v>
      </c>
      <c r="CG53" s="116">
        <f t="shared" si="31"/>
        <v>-7.8127955729166865E-2</v>
      </c>
      <c r="CH53" s="116">
        <f t="shared" si="32"/>
        <v>-0.39738680053453967</v>
      </c>
      <c r="CI53" s="116">
        <f t="shared" si="33"/>
        <v>-0.23668994734375018</v>
      </c>
      <c r="CJ53" s="116">
        <f t="shared" si="34"/>
        <v>-0.41042842947819524</v>
      </c>
      <c r="CK53" s="116">
        <f t="shared" si="35"/>
        <v>-0.26027537031908382</v>
      </c>
      <c r="CL53" s="116">
        <f t="shared" si="36"/>
        <v>-0.4100455907960382</v>
      </c>
      <c r="CM53" s="116">
        <f t="shared" si="37"/>
        <v>-0.25773709953096302</v>
      </c>
      <c r="CN53" s="116">
        <f t="shared" si="38"/>
        <v>-0.37931034482758619</v>
      </c>
      <c r="CO53" s="116">
        <f t="shared" si="39"/>
        <v>-0.22413793103448276</v>
      </c>
    </row>
    <row r="54" spans="1:93">
      <c r="A54" s="41" t="s">
        <v>73</v>
      </c>
      <c r="B54" s="44" t="s">
        <v>10</v>
      </c>
      <c r="C54" s="44">
        <v>7</v>
      </c>
      <c r="D54" s="44">
        <v>7</v>
      </c>
      <c r="E54" s="44">
        <v>7</v>
      </c>
      <c r="F54" s="44"/>
      <c r="G54" s="44"/>
      <c r="H54" s="44"/>
      <c r="I54" s="44"/>
      <c r="K54" s="103">
        <f>_xlfn.XLOOKUP($C54,'SQUO grid'!$B$4:$B$18,'SQUO grid'!C$4:C$18,"error",0,1)</f>
        <v>15</v>
      </c>
      <c r="L54" s="103">
        <f>_xlfn.XLOOKUP($C54,'SQUO grid'!$B$4:$B$18,'SQUO grid'!D$4:D$18,"error",0,1)</f>
        <v>20</v>
      </c>
      <c r="M54" s="103">
        <f>_xlfn.XLOOKUP($C54,'SQUO grid'!$B$4:$B$18,'SQUO grid'!E$4:E$18,"error",0,1)</f>
        <v>21</v>
      </c>
      <c r="N54" s="103">
        <f>_xlfn.XLOOKUP($C54,'SQUO grid'!$B$4:$B$18,'SQUO grid'!F$4:F$18,"error",0,1)</f>
        <v>27</v>
      </c>
      <c r="O54" s="103">
        <f>_xlfn.XLOOKUP($C54,'SQUO grid'!$B$4:$B$18,'SQUO grid'!G$4:G$18,"error",0,1)</f>
        <v>26</v>
      </c>
      <c r="P54" s="103">
        <f>_xlfn.XLOOKUP($C54,'SQUO grid'!$B$4:$B$18,'SQUO grid'!H$4:H$18,"error",0,1)</f>
        <v>34</v>
      </c>
      <c r="Q54" s="103">
        <f>_xlfn.XLOOKUP($C54,'SQUO grid'!$B$4:$B$18,'SQUO grid'!I$4:I$18,"error",0,1)</f>
        <v>31</v>
      </c>
      <c r="R54" s="103">
        <f>_xlfn.XLOOKUP($C54,'SQUO grid'!$B$4:$B$18,'SQUO grid'!J$4:J$18,"error",0,1)</f>
        <v>41</v>
      </c>
      <c r="S54" s="103">
        <f>_xlfn.XLOOKUP($C54,'SQUO grid'!$B$4:$B$18,'SQUO grid'!K$4:K$18,"error",0,1)</f>
        <v>36</v>
      </c>
      <c r="T54" s="103">
        <f>_xlfn.XLOOKUP($C54,'SQUO grid'!$B$4:$B$18,'SQUO grid'!L$4:L$18,"error",0,1)</f>
        <v>48</v>
      </c>
      <c r="U54" s="103">
        <f>_xlfn.XLOOKUP($C54,'SQUO grid'!$B$4:$B$18,'SQUO grid'!M$4:M$18,"error",0,1)</f>
        <v>41</v>
      </c>
      <c r="V54" s="103">
        <f>_xlfn.XLOOKUP($C54,'SQUO grid'!$B$4:$B$18,'SQUO grid'!N$4:N$18,"error",0,1)</f>
        <v>54</v>
      </c>
      <c r="W54" s="103">
        <f>_xlfn.XLOOKUP($C54,'SQUO grid'!$B$4:$B$18,'SQUO grid'!O$4:O$18,"error",0,1)</f>
        <v>57</v>
      </c>
      <c r="X54" s="103">
        <f>_xlfn.XLOOKUP($C54,'SQUO grid'!$B$4:$B$18,'SQUO grid'!P$4:P$18,"error",0,1)</f>
        <v>75</v>
      </c>
      <c r="Y54" s="103">
        <f>_xlfn.XLOOKUP($C54,'SQUO grid'!$B$4:$B$18,'SQUO grid'!Q$4:Q$18,"error",0,1)</f>
        <v>67</v>
      </c>
      <c r="Z54" s="103">
        <f>_xlfn.XLOOKUP($C54,'SQUO grid'!$B$4:$B$18,'SQUO grid'!R$4:R$18,"error",0,1)</f>
        <v>89</v>
      </c>
      <c r="AA54" s="103">
        <f>_xlfn.XLOOKUP($C54,'SQUO grid'!$B$4:$B$18,'SQUO grid'!S$4:S$18,"error",0,1)</f>
        <v>77</v>
      </c>
      <c r="AB54" s="103">
        <f>_xlfn.XLOOKUP($C54,'SQUO grid'!$B$4:$B$18,'SQUO grid'!T$4:T$18,"error",0,1)</f>
        <v>102</v>
      </c>
      <c r="AC54" s="103">
        <f>_xlfn.XLOOKUP($C54,'SQUO grid'!$B$4:$B$18,'SQUO grid'!U$4:U$18,"error",0,1)</f>
        <v>87</v>
      </c>
      <c r="AD54" s="103">
        <f>_xlfn.XLOOKUP($C54,'SQUO grid'!$B$4:$B$18,'SQUO grid'!V$4:V$18,"error",0,1)</f>
        <v>116</v>
      </c>
      <c r="AF54" s="103">
        <f>_xlfn.XLOOKUP($D54,'Compiled grid proposal'!$C$5:$C$22,'Compiled grid proposal'!D$5:D$22,"error",0,1)</f>
        <v>14.850000000000001</v>
      </c>
      <c r="AG54" s="103">
        <f>_xlfn.XLOOKUP($D54,'Compiled grid proposal'!$C$5:$C$22,'Compiled grid proposal'!E$5:E$22,"error",0,1)</f>
        <v>24.750000000000004</v>
      </c>
      <c r="AH54" s="103">
        <f>_xlfn.XLOOKUP($D54,'Compiled grid proposal'!$C$5:$C$22,'Compiled grid proposal'!F$5:F$22,"error",0,1)</f>
        <v>17.077500000000001</v>
      </c>
      <c r="AI54" s="103">
        <f>_xlfn.XLOOKUP($D54,'Compiled grid proposal'!$C$5:$C$22,'Compiled grid proposal'!G$5:G$22,"error",0,1)</f>
        <v>28.462500000000002</v>
      </c>
      <c r="AJ54" s="103">
        <f>_xlfn.XLOOKUP($D54,'Compiled grid proposal'!$C$5:$C$22,'Compiled grid proposal'!H$5:H$22,"error",0,1)</f>
        <v>19.639125</v>
      </c>
      <c r="AK54" s="103">
        <f>_xlfn.XLOOKUP($D54,'Compiled grid proposal'!$C$5:$C$22,'Compiled grid proposal'!I$5:I$22,"error",0,1)</f>
        <v>32.731875000000002</v>
      </c>
      <c r="AL54" s="103">
        <f>_xlfn.XLOOKUP($D54,'Compiled grid proposal'!$C$5:$C$22,'Compiled grid proposal'!J$5:J$22,"error",0,1)</f>
        <v>22.584993749999999</v>
      </c>
      <c r="AM54" s="103">
        <f>_xlfn.XLOOKUP($D54,'Compiled grid proposal'!$C$5:$C$22,'Compiled grid proposal'!K$5:K$22,"error",0,1)</f>
        <v>37.641656249999997</v>
      </c>
      <c r="AN54" s="103">
        <f>_xlfn.XLOOKUP($D54,'Compiled grid proposal'!$C$5:$C$22,'Compiled grid proposal'!L$5:L$22,"error",0,1)</f>
        <v>25.972742812499998</v>
      </c>
      <c r="AO54" s="103">
        <f>_xlfn.XLOOKUP($D54,'Compiled grid proposal'!$C$5:$C$22,'Compiled grid proposal'!M$5:M$22,"error",0,1)</f>
        <v>43.287904687499996</v>
      </c>
      <c r="AP54" s="103">
        <f>_xlfn.XLOOKUP($D54,'Compiled grid proposal'!$C$5:$C$22,'Compiled grid proposal'!N$5:N$22,"error",0,1)</f>
        <v>29.868654234374993</v>
      </c>
      <c r="AQ54" s="103">
        <f>_xlfn.XLOOKUP($D54,'Compiled grid proposal'!$C$5:$C$22,'Compiled grid proposal'!O$5:O$22,"error",0,1)</f>
        <v>49.781090390624989</v>
      </c>
      <c r="AR54" s="103">
        <f>_xlfn.XLOOKUP($D54,'Compiled grid proposal'!$C$5:$C$22,'Compiled grid proposal'!P$5:P$22,"error",0,1)</f>
        <v>34.34895236953124</v>
      </c>
      <c r="AS54" s="103">
        <f>_xlfn.XLOOKUP($D54,'Compiled grid proposal'!$C$5:$C$22,'Compiled grid proposal'!Q$5:Q$22,"error",0,1)</f>
        <v>57.248253949218736</v>
      </c>
      <c r="AT54" s="103">
        <f>_xlfn.XLOOKUP($D54,'Compiled grid proposal'!$C$5:$C$22,'Compiled grid proposal'!R$5:R$22,"error",0,1)</f>
        <v>39.50129522496092</v>
      </c>
      <c r="AU54" s="103">
        <f>_xlfn.XLOOKUP($D54,'Compiled grid proposal'!$C$5:$C$22,'Compiled grid proposal'!S$5:S$22,"error",0,1)</f>
        <v>65.83549204160154</v>
      </c>
      <c r="AV54" s="103">
        <f>_xlfn.XLOOKUP($D54,'Compiled grid proposal'!$C$5:$C$22,'Compiled grid proposal'!T$5:T$22,"error",0,1)</f>
        <v>45.42648950870506</v>
      </c>
      <c r="AW54" s="103">
        <f>_xlfn.XLOOKUP($D54,'Compiled grid proposal'!$C$5:$C$22,'Compiled grid proposal'!U$5:U$22,"error",0,1)</f>
        <v>75.710815847841772</v>
      </c>
      <c r="AX54" s="103">
        <f>_xlfn.XLOOKUP($D54,'Compiled grid proposal'!$C$5:$C$22,'Compiled grid proposal'!V$5:V$22,"error",0,1)</f>
        <v>54</v>
      </c>
      <c r="AY54" s="103">
        <f>_xlfn.XLOOKUP($D54,'Compiled grid proposal'!$C$5:$C$22,'Compiled grid proposal'!W$5:W$22,"error",0,1)</f>
        <v>90</v>
      </c>
      <c r="BA54" s="115">
        <f t="shared" si="0"/>
        <v>-0.14999999999999858</v>
      </c>
      <c r="BB54" s="115">
        <f t="shared" si="1"/>
        <v>4.7500000000000036</v>
      </c>
      <c r="BC54" s="115">
        <f t="shared" si="2"/>
        <v>-3.9224999999999994</v>
      </c>
      <c r="BD54" s="115">
        <f t="shared" si="3"/>
        <v>1.4625000000000021</v>
      </c>
      <c r="BE54" s="115">
        <f t="shared" si="4"/>
        <v>-6.3608750000000001</v>
      </c>
      <c r="BF54" s="115">
        <f t="shared" si="5"/>
        <v>-1.2681249999999977</v>
      </c>
      <c r="BG54" s="115">
        <f t="shared" si="6"/>
        <v>-8.4150062500000011</v>
      </c>
      <c r="BH54" s="115">
        <f t="shared" si="7"/>
        <v>-3.3583437500000031</v>
      </c>
      <c r="BI54" s="115">
        <f t="shared" si="8"/>
        <v>-10.027257187500002</v>
      </c>
      <c r="BJ54" s="115">
        <f t="shared" si="9"/>
        <v>-4.7120953125000042</v>
      </c>
      <c r="BK54" s="115">
        <f t="shared" si="10"/>
        <v>-11.131345765625007</v>
      </c>
      <c r="BL54" s="115">
        <f t="shared" si="11"/>
        <v>-4.2189096093750109</v>
      </c>
      <c r="BM54" s="115">
        <f t="shared" si="12"/>
        <v>-22.65104763046876</v>
      </c>
      <c r="BN54" s="115">
        <f t="shared" si="13"/>
        <v>-17.751746050781264</v>
      </c>
      <c r="BO54" s="115">
        <f t="shared" si="14"/>
        <v>-27.49870477503908</v>
      </c>
      <c r="BP54" s="115">
        <f t="shared" si="15"/>
        <v>-23.16450795839846</v>
      </c>
      <c r="BQ54" s="115">
        <f t="shared" si="16"/>
        <v>-31.57351049129494</v>
      </c>
      <c r="BR54" s="115">
        <f t="shared" si="17"/>
        <v>-26.289184152158228</v>
      </c>
      <c r="BS54" s="115">
        <f t="shared" si="18"/>
        <v>-33</v>
      </c>
      <c r="BT54" s="115">
        <f t="shared" si="19"/>
        <v>-26</v>
      </c>
      <c r="BV54" s="116">
        <f t="shared" si="20"/>
        <v>-9.9999999999999048E-3</v>
      </c>
      <c r="BW54" s="116">
        <f t="shared" si="21"/>
        <v>0.23750000000000018</v>
      </c>
      <c r="BX54" s="116">
        <f t="shared" si="22"/>
        <v>-0.18678571428571425</v>
      </c>
      <c r="BY54" s="116">
        <f t="shared" si="23"/>
        <v>5.4166666666666745E-2</v>
      </c>
      <c r="BZ54" s="116">
        <f t="shared" si="24"/>
        <v>-0.24464903846153846</v>
      </c>
      <c r="CA54" s="116">
        <f t="shared" si="25"/>
        <v>-3.7297794117646992E-2</v>
      </c>
      <c r="CB54" s="116">
        <f t="shared" si="26"/>
        <v>-0.27145181451612904</v>
      </c>
      <c r="CC54" s="116">
        <f t="shared" si="27"/>
        <v>-8.1910823170731784E-2</v>
      </c>
      <c r="CD54" s="116">
        <f t="shared" si="28"/>
        <v>-0.27853492187500006</v>
      </c>
      <c r="CE54" s="116">
        <f t="shared" si="29"/>
        <v>-9.8168652343750093E-2</v>
      </c>
      <c r="CF54" s="116">
        <f t="shared" si="30"/>
        <v>-0.27149623818597579</v>
      </c>
      <c r="CG54" s="116">
        <f t="shared" si="31"/>
        <v>-7.8127955729166865E-2</v>
      </c>
      <c r="CH54" s="116">
        <f t="shared" si="32"/>
        <v>-0.39738680053453967</v>
      </c>
      <c r="CI54" s="116">
        <f t="shared" si="33"/>
        <v>-0.23668994734375018</v>
      </c>
      <c r="CJ54" s="116">
        <f t="shared" si="34"/>
        <v>-0.41042842947819524</v>
      </c>
      <c r="CK54" s="116">
        <f t="shared" si="35"/>
        <v>-0.26027537031908382</v>
      </c>
      <c r="CL54" s="116">
        <f t="shared" si="36"/>
        <v>-0.4100455907960382</v>
      </c>
      <c r="CM54" s="116">
        <f t="shared" si="37"/>
        <v>-0.25773709953096302</v>
      </c>
      <c r="CN54" s="116">
        <f t="shared" si="38"/>
        <v>-0.37931034482758619</v>
      </c>
      <c r="CO54" s="116">
        <f t="shared" si="39"/>
        <v>-0.22413793103448276</v>
      </c>
    </row>
    <row r="55" spans="1:93">
      <c r="A55" s="41" t="s">
        <v>74</v>
      </c>
      <c r="B55" s="44" t="s">
        <v>10</v>
      </c>
      <c r="C55" s="100">
        <v>7</v>
      </c>
      <c r="D55" s="44">
        <v>7</v>
      </c>
      <c r="E55" s="44">
        <v>8</v>
      </c>
      <c r="F55" s="44"/>
      <c r="G55" s="44"/>
      <c r="H55" s="108" t="s">
        <v>18</v>
      </c>
      <c r="I55" s="44" t="s">
        <v>18</v>
      </c>
      <c r="K55" s="103">
        <f>_xlfn.XLOOKUP($C55,'SQUO grid'!$B$4:$B$18,'SQUO grid'!C$4:C$18,"error",0,1)</f>
        <v>15</v>
      </c>
      <c r="L55" s="103">
        <f>_xlfn.XLOOKUP($C55,'SQUO grid'!$B$4:$B$18,'SQUO grid'!D$4:D$18,"error",0,1)</f>
        <v>20</v>
      </c>
      <c r="M55" s="103">
        <f>_xlfn.XLOOKUP($C55,'SQUO grid'!$B$4:$B$18,'SQUO grid'!E$4:E$18,"error",0,1)</f>
        <v>21</v>
      </c>
      <c r="N55" s="103">
        <f>_xlfn.XLOOKUP($C55,'SQUO grid'!$B$4:$B$18,'SQUO grid'!F$4:F$18,"error",0,1)</f>
        <v>27</v>
      </c>
      <c r="O55" s="103">
        <f>_xlfn.XLOOKUP($C55,'SQUO grid'!$B$4:$B$18,'SQUO grid'!G$4:G$18,"error",0,1)</f>
        <v>26</v>
      </c>
      <c r="P55" s="103">
        <f>_xlfn.XLOOKUP($C55,'SQUO grid'!$B$4:$B$18,'SQUO grid'!H$4:H$18,"error",0,1)</f>
        <v>34</v>
      </c>
      <c r="Q55" s="103">
        <f>_xlfn.XLOOKUP($C55,'SQUO grid'!$B$4:$B$18,'SQUO grid'!I$4:I$18,"error",0,1)</f>
        <v>31</v>
      </c>
      <c r="R55" s="103">
        <f>_xlfn.XLOOKUP($C55,'SQUO grid'!$B$4:$B$18,'SQUO grid'!J$4:J$18,"error",0,1)</f>
        <v>41</v>
      </c>
      <c r="S55" s="103">
        <f>_xlfn.XLOOKUP($C55,'SQUO grid'!$B$4:$B$18,'SQUO grid'!K$4:K$18,"error",0,1)</f>
        <v>36</v>
      </c>
      <c r="T55" s="103">
        <f>_xlfn.XLOOKUP($C55,'SQUO grid'!$B$4:$B$18,'SQUO grid'!L$4:L$18,"error",0,1)</f>
        <v>48</v>
      </c>
      <c r="U55" s="103">
        <f>_xlfn.XLOOKUP($C55,'SQUO grid'!$B$4:$B$18,'SQUO grid'!M$4:M$18,"error",0,1)</f>
        <v>41</v>
      </c>
      <c r="V55" s="103">
        <f>_xlfn.XLOOKUP($C55,'SQUO grid'!$B$4:$B$18,'SQUO grid'!N$4:N$18,"error",0,1)</f>
        <v>54</v>
      </c>
      <c r="W55" s="103">
        <f>_xlfn.XLOOKUP($C55,'SQUO grid'!$B$4:$B$18,'SQUO grid'!O$4:O$18,"error",0,1)</f>
        <v>57</v>
      </c>
      <c r="X55" s="103">
        <f>_xlfn.XLOOKUP($C55,'SQUO grid'!$B$4:$B$18,'SQUO grid'!P$4:P$18,"error",0,1)</f>
        <v>75</v>
      </c>
      <c r="Y55" s="103">
        <f>_xlfn.XLOOKUP($C55,'SQUO grid'!$B$4:$B$18,'SQUO grid'!Q$4:Q$18,"error",0,1)</f>
        <v>67</v>
      </c>
      <c r="Z55" s="103">
        <f>_xlfn.XLOOKUP($C55,'SQUO grid'!$B$4:$B$18,'SQUO grid'!R$4:R$18,"error",0,1)</f>
        <v>89</v>
      </c>
      <c r="AA55" s="103">
        <f>_xlfn.XLOOKUP($C55,'SQUO grid'!$B$4:$B$18,'SQUO grid'!S$4:S$18,"error",0,1)</f>
        <v>77</v>
      </c>
      <c r="AB55" s="103">
        <f>_xlfn.XLOOKUP($C55,'SQUO grid'!$B$4:$B$18,'SQUO grid'!T$4:T$18,"error",0,1)</f>
        <v>102</v>
      </c>
      <c r="AC55" s="103">
        <f>_xlfn.XLOOKUP($C55,'SQUO grid'!$B$4:$B$18,'SQUO grid'!U$4:U$18,"error",0,1)</f>
        <v>87</v>
      </c>
      <c r="AD55" s="103">
        <f>_xlfn.XLOOKUP($C55,'SQUO grid'!$B$4:$B$18,'SQUO grid'!V$4:V$18,"error",0,1)</f>
        <v>116</v>
      </c>
      <c r="AF55" s="103">
        <f>_xlfn.XLOOKUP($D55,'Compiled grid proposal'!$C$5:$C$22,'Compiled grid proposal'!D$5:D$22,"error",0,1)</f>
        <v>14.850000000000001</v>
      </c>
      <c r="AG55" s="103">
        <f>_xlfn.XLOOKUP($D55,'Compiled grid proposal'!$C$5:$C$22,'Compiled grid proposal'!E$5:E$22,"error",0,1)</f>
        <v>24.750000000000004</v>
      </c>
      <c r="AH55" s="103">
        <f>_xlfn.XLOOKUP($D55,'Compiled grid proposal'!$C$5:$C$22,'Compiled grid proposal'!F$5:F$22,"error",0,1)</f>
        <v>17.077500000000001</v>
      </c>
      <c r="AI55" s="103">
        <f>_xlfn.XLOOKUP($D55,'Compiled grid proposal'!$C$5:$C$22,'Compiled grid proposal'!G$5:G$22,"error",0,1)</f>
        <v>28.462500000000002</v>
      </c>
      <c r="AJ55" s="103">
        <f>_xlfn.XLOOKUP($D55,'Compiled grid proposal'!$C$5:$C$22,'Compiled grid proposal'!H$5:H$22,"error",0,1)</f>
        <v>19.639125</v>
      </c>
      <c r="AK55" s="103">
        <f>_xlfn.XLOOKUP($D55,'Compiled grid proposal'!$C$5:$C$22,'Compiled grid proposal'!I$5:I$22,"error",0,1)</f>
        <v>32.731875000000002</v>
      </c>
      <c r="AL55" s="103">
        <f>_xlfn.XLOOKUP($D55,'Compiled grid proposal'!$C$5:$C$22,'Compiled grid proposal'!J$5:J$22,"error",0,1)</f>
        <v>22.584993749999999</v>
      </c>
      <c r="AM55" s="103">
        <f>_xlfn.XLOOKUP($D55,'Compiled grid proposal'!$C$5:$C$22,'Compiled grid proposal'!K$5:K$22,"error",0,1)</f>
        <v>37.641656249999997</v>
      </c>
      <c r="AN55" s="103">
        <f>_xlfn.XLOOKUP($D55,'Compiled grid proposal'!$C$5:$C$22,'Compiled grid proposal'!L$5:L$22,"error",0,1)</f>
        <v>25.972742812499998</v>
      </c>
      <c r="AO55" s="103">
        <f>_xlfn.XLOOKUP($D55,'Compiled grid proposal'!$C$5:$C$22,'Compiled grid proposal'!M$5:M$22,"error",0,1)</f>
        <v>43.287904687499996</v>
      </c>
      <c r="AP55" s="103">
        <f>_xlfn.XLOOKUP($D55,'Compiled grid proposal'!$C$5:$C$22,'Compiled grid proposal'!N$5:N$22,"error",0,1)</f>
        <v>29.868654234374993</v>
      </c>
      <c r="AQ55" s="103">
        <f>_xlfn.XLOOKUP($D55,'Compiled grid proposal'!$C$5:$C$22,'Compiled grid proposal'!O$5:O$22,"error",0,1)</f>
        <v>49.781090390624989</v>
      </c>
      <c r="AR55" s="103">
        <f>_xlfn.XLOOKUP($D55,'Compiled grid proposal'!$C$5:$C$22,'Compiled grid proposal'!P$5:P$22,"error",0,1)</f>
        <v>34.34895236953124</v>
      </c>
      <c r="AS55" s="103">
        <f>_xlfn.XLOOKUP($D55,'Compiled grid proposal'!$C$5:$C$22,'Compiled grid proposal'!Q$5:Q$22,"error",0,1)</f>
        <v>57.248253949218736</v>
      </c>
      <c r="AT55" s="103">
        <f>_xlfn.XLOOKUP($D55,'Compiled grid proposal'!$C$5:$C$22,'Compiled grid proposal'!R$5:R$22,"error",0,1)</f>
        <v>39.50129522496092</v>
      </c>
      <c r="AU55" s="103">
        <f>_xlfn.XLOOKUP($D55,'Compiled grid proposal'!$C$5:$C$22,'Compiled grid proposal'!S$5:S$22,"error",0,1)</f>
        <v>65.83549204160154</v>
      </c>
      <c r="AV55" s="103">
        <f>_xlfn.XLOOKUP($D55,'Compiled grid proposal'!$C$5:$C$22,'Compiled grid proposal'!T$5:T$22,"error",0,1)</f>
        <v>45.42648950870506</v>
      </c>
      <c r="AW55" s="103">
        <f>_xlfn.XLOOKUP($D55,'Compiled grid proposal'!$C$5:$C$22,'Compiled grid proposal'!U$5:U$22,"error",0,1)</f>
        <v>75.710815847841772</v>
      </c>
      <c r="AX55" s="103">
        <f>_xlfn.XLOOKUP($D55,'Compiled grid proposal'!$C$5:$C$22,'Compiled grid proposal'!V$5:V$22,"error",0,1)</f>
        <v>54</v>
      </c>
      <c r="AY55" s="103">
        <f>_xlfn.XLOOKUP($D55,'Compiled grid proposal'!$C$5:$C$22,'Compiled grid proposal'!W$5:W$22,"error",0,1)</f>
        <v>90</v>
      </c>
      <c r="BA55" s="115">
        <f t="shared" si="0"/>
        <v>-0.14999999999999858</v>
      </c>
      <c r="BB55" s="115">
        <f t="shared" si="1"/>
        <v>4.7500000000000036</v>
      </c>
      <c r="BC55" s="115">
        <f t="shared" si="2"/>
        <v>-3.9224999999999994</v>
      </c>
      <c r="BD55" s="115">
        <f t="shared" si="3"/>
        <v>1.4625000000000021</v>
      </c>
      <c r="BE55" s="115">
        <f t="shared" si="4"/>
        <v>-6.3608750000000001</v>
      </c>
      <c r="BF55" s="115">
        <f t="shared" si="5"/>
        <v>-1.2681249999999977</v>
      </c>
      <c r="BG55" s="115">
        <f t="shared" si="6"/>
        <v>-8.4150062500000011</v>
      </c>
      <c r="BH55" s="115">
        <f t="shared" si="7"/>
        <v>-3.3583437500000031</v>
      </c>
      <c r="BI55" s="115">
        <f t="shared" si="8"/>
        <v>-10.027257187500002</v>
      </c>
      <c r="BJ55" s="115">
        <f t="shared" si="9"/>
        <v>-4.7120953125000042</v>
      </c>
      <c r="BK55" s="115">
        <f t="shared" si="10"/>
        <v>-11.131345765625007</v>
      </c>
      <c r="BL55" s="115">
        <f t="shared" si="11"/>
        <v>-4.2189096093750109</v>
      </c>
      <c r="BM55" s="115">
        <f t="shared" si="12"/>
        <v>-22.65104763046876</v>
      </c>
      <c r="BN55" s="115">
        <f t="shared" si="13"/>
        <v>-17.751746050781264</v>
      </c>
      <c r="BO55" s="115">
        <f t="shared" si="14"/>
        <v>-27.49870477503908</v>
      </c>
      <c r="BP55" s="115">
        <f t="shared" si="15"/>
        <v>-23.16450795839846</v>
      </c>
      <c r="BQ55" s="115">
        <f t="shared" si="16"/>
        <v>-31.57351049129494</v>
      </c>
      <c r="BR55" s="115">
        <f t="shared" si="17"/>
        <v>-26.289184152158228</v>
      </c>
      <c r="BS55" s="115">
        <f t="shared" si="18"/>
        <v>-33</v>
      </c>
      <c r="BT55" s="115">
        <f t="shared" si="19"/>
        <v>-26</v>
      </c>
      <c r="BV55" s="116">
        <f t="shared" si="20"/>
        <v>-9.9999999999999048E-3</v>
      </c>
      <c r="BW55" s="116">
        <f t="shared" si="21"/>
        <v>0.23750000000000018</v>
      </c>
      <c r="BX55" s="116">
        <f t="shared" si="22"/>
        <v>-0.18678571428571425</v>
      </c>
      <c r="BY55" s="116">
        <f t="shared" si="23"/>
        <v>5.4166666666666745E-2</v>
      </c>
      <c r="BZ55" s="116">
        <f t="shared" si="24"/>
        <v>-0.24464903846153846</v>
      </c>
      <c r="CA55" s="116">
        <f t="shared" si="25"/>
        <v>-3.7297794117646992E-2</v>
      </c>
      <c r="CB55" s="116">
        <f t="shared" si="26"/>
        <v>-0.27145181451612904</v>
      </c>
      <c r="CC55" s="116">
        <f t="shared" si="27"/>
        <v>-8.1910823170731784E-2</v>
      </c>
      <c r="CD55" s="116">
        <f t="shared" si="28"/>
        <v>-0.27853492187500006</v>
      </c>
      <c r="CE55" s="116">
        <f t="shared" si="29"/>
        <v>-9.8168652343750093E-2</v>
      </c>
      <c r="CF55" s="116">
        <f t="shared" si="30"/>
        <v>-0.27149623818597579</v>
      </c>
      <c r="CG55" s="116">
        <f t="shared" si="31"/>
        <v>-7.8127955729166865E-2</v>
      </c>
      <c r="CH55" s="116">
        <f t="shared" si="32"/>
        <v>-0.39738680053453967</v>
      </c>
      <c r="CI55" s="116">
        <f t="shared" si="33"/>
        <v>-0.23668994734375018</v>
      </c>
      <c r="CJ55" s="116">
        <f t="shared" si="34"/>
        <v>-0.41042842947819524</v>
      </c>
      <c r="CK55" s="116">
        <f t="shared" si="35"/>
        <v>-0.26027537031908382</v>
      </c>
      <c r="CL55" s="116">
        <f t="shared" si="36"/>
        <v>-0.4100455907960382</v>
      </c>
      <c r="CM55" s="116">
        <f t="shared" si="37"/>
        <v>-0.25773709953096302</v>
      </c>
      <c r="CN55" s="116">
        <f t="shared" si="38"/>
        <v>-0.37931034482758619</v>
      </c>
      <c r="CO55" s="116">
        <f t="shared" si="39"/>
        <v>-0.22413793103448276</v>
      </c>
    </row>
    <row r="56" spans="1:93">
      <c r="A56" s="41" t="s">
        <v>75</v>
      </c>
      <c r="B56" s="44" t="s">
        <v>10</v>
      </c>
      <c r="C56" s="100">
        <v>7</v>
      </c>
      <c r="D56" s="44">
        <v>7</v>
      </c>
      <c r="E56" s="44">
        <v>7</v>
      </c>
      <c r="F56" s="44"/>
      <c r="G56" s="44"/>
      <c r="H56" s="44"/>
      <c r="I56" s="44"/>
      <c r="K56" s="103">
        <f>_xlfn.XLOOKUP($C56,'SQUO grid'!$B$4:$B$18,'SQUO grid'!C$4:C$18,"error",0,1)</f>
        <v>15</v>
      </c>
      <c r="L56" s="103">
        <f>_xlfn.XLOOKUP($C56,'SQUO grid'!$B$4:$B$18,'SQUO grid'!D$4:D$18,"error",0,1)</f>
        <v>20</v>
      </c>
      <c r="M56" s="103">
        <f>_xlfn.XLOOKUP($C56,'SQUO grid'!$B$4:$B$18,'SQUO grid'!E$4:E$18,"error",0,1)</f>
        <v>21</v>
      </c>
      <c r="N56" s="103">
        <f>_xlfn.XLOOKUP($C56,'SQUO grid'!$B$4:$B$18,'SQUO grid'!F$4:F$18,"error",0,1)</f>
        <v>27</v>
      </c>
      <c r="O56" s="103">
        <f>_xlfn.XLOOKUP($C56,'SQUO grid'!$B$4:$B$18,'SQUO grid'!G$4:G$18,"error",0,1)</f>
        <v>26</v>
      </c>
      <c r="P56" s="103">
        <f>_xlfn.XLOOKUP($C56,'SQUO grid'!$B$4:$B$18,'SQUO grid'!H$4:H$18,"error",0,1)</f>
        <v>34</v>
      </c>
      <c r="Q56" s="103">
        <f>_xlfn.XLOOKUP($C56,'SQUO grid'!$B$4:$B$18,'SQUO grid'!I$4:I$18,"error",0,1)</f>
        <v>31</v>
      </c>
      <c r="R56" s="103">
        <f>_xlfn.XLOOKUP($C56,'SQUO grid'!$B$4:$B$18,'SQUO grid'!J$4:J$18,"error",0,1)</f>
        <v>41</v>
      </c>
      <c r="S56" s="103">
        <f>_xlfn.XLOOKUP($C56,'SQUO grid'!$B$4:$B$18,'SQUO grid'!K$4:K$18,"error",0,1)</f>
        <v>36</v>
      </c>
      <c r="T56" s="103">
        <f>_xlfn.XLOOKUP($C56,'SQUO grid'!$B$4:$B$18,'SQUO grid'!L$4:L$18,"error",0,1)</f>
        <v>48</v>
      </c>
      <c r="U56" s="103">
        <f>_xlfn.XLOOKUP($C56,'SQUO grid'!$B$4:$B$18,'SQUO grid'!M$4:M$18,"error",0,1)</f>
        <v>41</v>
      </c>
      <c r="V56" s="103">
        <f>_xlfn.XLOOKUP($C56,'SQUO grid'!$B$4:$B$18,'SQUO grid'!N$4:N$18,"error",0,1)</f>
        <v>54</v>
      </c>
      <c r="W56" s="103">
        <f>_xlfn.XLOOKUP($C56,'SQUO grid'!$B$4:$B$18,'SQUO grid'!O$4:O$18,"error",0,1)</f>
        <v>57</v>
      </c>
      <c r="X56" s="103">
        <f>_xlfn.XLOOKUP($C56,'SQUO grid'!$B$4:$B$18,'SQUO grid'!P$4:P$18,"error",0,1)</f>
        <v>75</v>
      </c>
      <c r="Y56" s="103">
        <f>_xlfn.XLOOKUP($C56,'SQUO grid'!$B$4:$B$18,'SQUO grid'!Q$4:Q$18,"error",0,1)</f>
        <v>67</v>
      </c>
      <c r="Z56" s="103">
        <f>_xlfn.XLOOKUP($C56,'SQUO grid'!$B$4:$B$18,'SQUO grid'!R$4:R$18,"error",0,1)</f>
        <v>89</v>
      </c>
      <c r="AA56" s="103">
        <f>_xlfn.XLOOKUP($C56,'SQUO grid'!$B$4:$B$18,'SQUO grid'!S$4:S$18,"error",0,1)</f>
        <v>77</v>
      </c>
      <c r="AB56" s="103">
        <f>_xlfn.XLOOKUP($C56,'SQUO grid'!$B$4:$B$18,'SQUO grid'!T$4:T$18,"error",0,1)</f>
        <v>102</v>
      </c>
      <c r="AC56" s="103">
        <f>_xlfn.XLOOKUP($C56,'SQUO grid'!$B$4:$B$18,'SQUO grid'!U$4:U$18,"error",0,1)</f>
        <v>87</v>
      </c>
      <c r="AD56" s="103">
        <f>_xlfn.XLOOKUP($C56,'SQUO grid'!$B$4:$B$18,'SQUO grid'!V$4:V$18,"error",0,1)</f>
        <v>116</v>
      </c>
      <c r="AF56" s="103">
        <f>_xlfn.XLOOKUP($D56,'Compiled grid proposal'!$C$5:$C$22,'Compiled grid proposal'!D$5:D$22,"error",0,1)</f>
        <v>14.850000000000001</v>
      </c>
      <c r="AG56" s="103">
        <f>_xlfn.XLOOKUP($D56,'Compiled grid proposal'!$C$5:$C$22,'Compiled grid proposal'!E$5:E$22,"error",0,1)</f>
        <v>24.750000000000004</v>
      </c>
      <c r="AH56" s="103">
        <f>_xlfn.XLOOKUP($D56,'Compiled grid proposal'!$C$5:$C$22,'Compiled grid proposal'!F$5:F$22,"error",0,1)</f>
        <v>17.077500000000001</v>
      </c>
      <c r="AI56" s="103">
        <f>_xlfn.XLOOKUP($D56,'Compiled grid proposal'!$C$5:$C$22,'Compiled grid proposal'!G$5:G$22,"error",0,1)</f>
        <v>28.462500000000002</v>
      </c>
      <c r="AJ56" s="103">
        <f>_xlfn.XLOOKUP($D56,'Compiled grid proposal'!$C$5:$C$22,'Compiled grid proposal'!H$5:H$22,"error",0,1)</f>
        <v>19.639125</v>
      </c>
      <c r="AK56" s="103">
        <f>_xlfn.XLOOKUP($D56,'Compiled grid proposal'!$C$5:$C$22,'Compiled grid proposal'!I$5:I$22,"error",0,1)</f>
        <v>32.731875000000002</v>
      </c>
      <c r="AL56" s="103">
        <f>_xlfn.XLOOKUP($D56,'Compiled grid proposal'!$C$5:$C$22,'Compiled grid proposal'!J$5:J$22,"error",0,1)</f>
        <v>22.584993749999999</v>
      </c>
      <c r="AM56" s="103">
        <f>_xlfn.XLOOKUP($D56,'Compiled grid proposal'!$C$5:$C$22,'Compiled grid proposal'!K$5:K$22,"error",0,1)</f>
        <v>37.641656249999997</v>
      </c>
      <c r="AN56" s="103">
        <f>_xlfn.XLOOKUP($D56,'Compiled grid proposal'!$C$5:$C$22,'Compiled grid proposal'!L$5:L$22,"error",0,1)</f>
        <v>25.972742812499998</v>
      </c>
      <c r="AO56" s="103">
        <f>_xlfn.XLOOKUP($D56,'Compiled grid proposal'!$C$5:$C$22,'Compiled grid proposal'!M$5:M$22,"error",0,1)</f>
        <v>43.287904687499996</v>
      </c>
      <c r="AP56" s="103">
        <f>_xlfn.XLOOKUP($D56,'Compiled grid proposal'!$C$5:$C$22,'Compiled grid proposal'!N$5:N$22,"error",0,1)</f>
        <v>29.868654234374993</v>
      </c>
      <c r="AQ56" s="103">
        <f>_xlfn.XLOOKUP($D56,'Compiled grid proposal'!$C$5:$C$22,'Compiled grid proposal'!O$5:O$22,"error",0,1)</f>
        <v>49.781090390624989</v>
      </c>
      <c r="AR56" s="103">
        <f>_xlfn.XLOOKUP($D56,'Compiled grid proposal'!$C$5:$C$22,'Compiled grid proposal'!P$5:P$22,"error",0,1)</f>
        <v>34.34895236953124</v>
      </c>
      <c r="AS56" s="103">
        <f>_xlfn.XLOOKUP($D56,'Compiled grid proposal'!$C$5:$C$22,'Compiled grid proposal'!Q$5:Q$22,"error",0,1)</f>
        <v>57.248253949218736</v>
      </c>
      <c r="AT56" s="103">
        <f>_xlfn.XLOOKUP($D56,'Compiled grid proposal'!$C$5:$C$22,'Compiled grid proposal'!R$5:R$22,"error",0,1)</f>
        <v>39.50129522496092</v>
      </c>
      <c r="AU56" s="103">
        <f>_xlfn.XLOOKUP($D56,'Compiled grid proposal'!$C$5:$C$22,'Compiled grid proposal'!S$5:S$22,"error",0,1)</f>
        <v>65.83549204160154</v>
      </c>
      <c r="AV56" s="103">
        <f>_xlfn.XLOOKUP($D56,'Compiled grid proposal'!$C$5:$C$22,'Compiled grid proposal'!T$5:T$22,"error",0,1)</f>
        <v>45.42648950870506</v>
      </c>
      <c r="AW56" s="103">
        <f>_xlfn.XLOOKUP($D56,'Compiled grid proposal'!$C$5:$C$22,'Compiled grid proposal'!U$5:U$22,"error",0,1)</f>
        <v>75.710815847841772</v>
      </c>
      <c r="AX56" s="103">
        <f>_xlfn.XLOOKUP($D56,'Compiled grid proposal'!$C$5:$C$22,'Compiled grid proposal'!V$5:V$22,"error",0,1)</f>
        <v>54</v>
      </c>
      <c r="AY56" s="103">
        <f>_xlfn.XLOOKUP($D56,'Compiled grid proposal'!$C$5:$C$22,'Compiled grid proposal'!W$5:W$22,"error",0,1)</f>
        <v>90</v>
      </c>
      <c r="BA56" s="115">
        <f t="shared" si="0"/>
        <v>-0.14999999999999858</v>
      </c>
      <c r="BB56" s="115">
        <f t="shared" si="1"/>
        <v>4.7500000000000036</v>
      </c>
      <c r="BC56" s="115">
        <f t="shared" si="2"/>
        <v>-3.9224999999999994</v>
      </c>
      <c r="BD56" s="115">
        <f t="shared" si="3"/>
        <v>1.4625000000000021</v>
      </c>
      <c r="BE56" s="115">
        <f t="shared" si="4"/>
        <v>-6.3608750000000001</v>
      </c>
      <c r="BF56" s="115">
        <f t="shared" si="5"/>
        <v>-1.2681249999999977</v>
      </c>
      <c r="BG56" s="115">
        <f t="shared" si="6"/>
        <v>-8.4150062500000011</v>
      </c>
      <c r="BH56" s="115">
        <f t="shared" si="7"/>
        <v>-3.3583437500000031</v>
      </c>
      <c r="BI56" s="115">
        <f t="shared" si="8"/>
        <v>-10.027257187500002</v>
      </c>
      <c r="BJ56" s="115">
        <f t="shared" si="9"/>
        <v>-4.7120953125000042</v>
      </c>
      <c r="BK56" s="115">
        <f t="shared" si="10"/>
        <v>-11.131345765625007</v>
      </c>
      <c r="BL56" s="115">
        <f t="shared" si="11"/>
        <v>-4.2189096093750109</v>
      </c>
      <c r="BM56" s="115">
        <f t="shared" si="12"/>
        <v>-22.65104763046876</v>
      </c>
      <c r="BN56" s="115">
        <f t="shared" si="13"/>
        <v>-17.751746050781264</v>
      </c>
      <c r="BO56" s="115">
        <f t="shared" si="14"/>
        <v>-27.49870477503908</v>
      </c>
      <c r="BP56" s="115">
        <f t="shared" si="15"/>
        <v>-23.16450795839846</v>
      </c>
      <c r="BQ56" s="115">
        <f t="shared" si="16"/>
        <v>-31.57351049129494</v>
      </c>
      <c r="BR56" s="115">
        <f t="shared" si="17"/>
        <v>-26.289184152158228</v>
      </c>
      <c r="BS56" s="115">
        <f t="shared" si="18"/>
        <v>-33</v>
      </c>
      <c r="BT56" s="115">
        <f t="shared" si="19"/>
        <v>-26</v>
      </c>
      <c r="BV56" s="116">
        <f t="shared" si="20"/>
        <v>-9.9999999999999048E-3</v>
      </c>
      <c r="BW56" s="116">
        <f t="shared" si="21"/>
        <v>0.23750000000000018</v>
      </c>
      <c r="BX56" s="116">
        <f t="shared" si="22"/>
        <v>-0.18678571428571425</v>
      </c>
      <c r="BY56" s="116">
        <f t="shared" si="23"/>
        <v>5.4166666666666745E-2</v>
      </c>
      <c r="BZ56" s="116">
        <f t="shared" si="24"/>
        <v>-0.24464903846153846</v>
      </c>
      <c r="CA56" s="116">
        <f t="shared" si="25"/>
        <v>-3.7297794117646992E-2</v>
      </c>
      <c r="CB56" s="116">
        <f t="shared" si="26"/>
        <v>-0.27145181451612904</v>
      </c>
      <c r="CC56" s="116">
        <f t="shared" si="27"/>
        <v>-8.1910823170731784E-2</v>
      </c>
      <c r="CD56" s="116">
        <f t="shared" si="28"/>
        <v>-0.27853492187500006</v>
      </c>
      <c r="CE56" s="116">
        <f t="shared" si="29"/>
        <v>-9.8168652343750093E-2</v>
      </c>
      <c r="CF56" s="116">
        <f t="shared" si="30"/>
        <v>-0.27149623818597579</v>
      </c>
      <c r="CG56" s="116">
        <f t="shared" si="31"/>
        <v>-7.8127955729166865E-2</v>
      </c>
      <c r="CH56" s="116">
        <f t="shared" si="32"/>
        <v>-0.39738680053453967</v>
      </c>
      <c r="CI56" s="116">
        <f t="shared" si="33"/>
        <v>-0.23668994734375018</v>
      </c>
      <c r="CJ56" s="116">
        <f t="shared" si="34"/>
        <v>-0.41042842947819524</v>
      </c>
      <c r="CK56" s="116">
        <f t="shared" si="35"/>
        <v>-0.26027537031908382</v>
      </c>
      <c r="CL56" s="116">
        <f t="shared" si="36"/>
        <v>-0.4100455907960382</v>
      </c>
      <c r="CM56" s="116">
        <f t="shared" si="37"/>
        <v>-0.25773709953096302</v>
      </c>
      <c r="CN56" s="116">
        <f t="shared" si="38"/>
        <v>-0.37931034482758619</v>
      </c>
      <c r="CO56" s="116">
        <f t="shared" si="39"/>
        <v>-0.22413793103448276</v>
      </c>
    </row>
    <row r="57" spans="1:93">
      <c r="A57" s="41" t="s">
        <v>76</v>
      </c>
      <c r="B57" s="44" t="s">
        <v>10</v>
      </c>
      <c r="C57" s="100">
        <v>7</v>
      </c>
      <c r="D57" s="44">
        <v>7</v>
      </c>
      <c r="E57" s="44">
        <v>7</v>
      </c>
      <c r="F57" s="44"/>
      <c r="G57" s="44"/>
      <c r="H57" s="44"/>
      <c r="I57" s="44"/>
      <c r="K57" s="103">
        <f>_xlfn.XLOOKUP($C57,'SQUO grid'!$B$4:$B$18,'SQUO grid'!C$4:C$18,"error",0,1)</f>
        <v>15</v>
      </c>
      <c r="L57" s="103">
        <f>_xlfn.XLOOKUP($C57,'SQUO grid'!$B$4:$B$18,'SQUO grid'!D$4:D$18,"error",0,1)</f>
        <v>20</v>
      </c>
      <c r="M57" s="103">
        <f>_xlfn.XLOOKUP($C57,'SQUO grid'!$B$4:$B$18,'SQUO grid'!E$4:E$18,"error",0,1)</f>
        <v>21</v>
      </c>
      <c r="N57" s="103">
        <f>_xlfn.XLOOKUP($C57,'SQUO grid'!$B$4:$B$18,'SQUO grid'!F$4:F$18,"error",0,1)</f>
        <v>27</v>
      </c>
      <c r="O57" s="103">
        <f>_xlfn.XLOOKUP($C57,'SQUO grid'!$B$4:$B$18,'SQUO grid'!G$4:G$18,"error",0,1)</f>
        <v>26</v>
      </c>
      <c r="P57" s="103">
        <f>_xlfn.XLOOKUP($C57,'SQUO grid'!$B$4:$B$18,'SQUO grid'!H$4:H$18,"error",0,1)</f>
        <v>34</v>
      </c>
      <c r="Q57" s="103">
        <f>_xlfn.XLOOKUP($C57,'SQUO grid'!$B$4:$B$18,'SQUO grid'!I$4:I$18,"error",0,1)</f>
        <v>31</v>
      </c>
      <c r="R57" s="103">
        <f>_xlfn.XLOOKUP($C57,'SQUO grid'!$B$4:$B$18,'SQUO grid'!J$4:J$18,"error",0,1)</f>
        <v>41</v>
      </c>
      <c r="S57" s="103">
        <f>_xlfn.XLOOKUP($C57,'SQUO grid'!$B$4:$B$18,'SQUO grid'!K$4:K$18,"error",0,1)</f>
        <v>36</v>
      </c>
      <c r="T57" s="103">
        <f>_xlfn.XLOOKUP($C57,'SQUO grid'!$B$4:$B$18,'SQUO grid'!L$4:L$18,"error",0,1)</f>
        <v>48</v>
      </c>
      <c r="U57" s="103">
        <f>_xlfn.XLOOKUP($C57,'SQUO grid'!$B$4:$B$18,'SQUO grid'!M$4:M$18,"error",0,1)</f>
        <v>41</v>
      </c>
      <c r="V57" s="103">
        <f>_xlfn.XLOOKUP($C57,'SQUO grid'!$B$4:$B$18,'SQUO grid'!N$4:N$18,"error",0,1)</f>
        <v>54</v>
      </c>
      <c r="W57" s="103">
        <f>_xlfn.XLOOKUP($C57,'SQUO grid'!$B$4:$B$18,'SQUO grid'!O$4:O$18,"error",0,1)</f>
        <v>57</v>
      </c>
      <c r="X57" s="103">
        <f>_xlfn.XLOOKUP($C57,'SQUO grid'!$B$4:$B$18,'SQUO grid'!P$4:P$18,"error",0,1)</f>
        <v>75</v>
      </c>
      <c r="Y57" s="103">
        <f>_xlfn.XLOOKUP($C57,'SQUO grid'!$B$4:$B$18,'SQUO grid'!Q$4:Q$18,"error",0,1)</f>
        <v>67</v>
      </c>
      <c r="Z57" s="103">
        <f>_xlfn.XLOOKUP($C57,'SQUO grid'!$B$4:$B$18,'SQUO grid'!R$4:R$18,"error",0,1)</f>
        <v>89</v>
      </c>
      <c r="AA57" s="103">
        <f>_xlfn.XLOOKUP($C57,'SQUO grid'!$B$4:$B$18,'SQUO grid'!S$4:S$18,"error",0,1)</f>
        <v>77</v>
      </c>
      <c r="AB57" s="103">
        <f>_xlfn.XLOOKUP($C57,'SQUO grid'!$B$4:$B$18,'SQUO grid'!T$4:T$18,"error",0,1)</f>
        <v>102</v>
      </c>
      <c r="AC57" s="103">
        <f>_xlfn.XLOOKUP($C57,'SQUO grid'!$B$4:$B$18,'SQUO grid'!U$4:U$18,"error",0,1)</f>
        <v>87</v>
      </c>
      <c r="AD57" s="103">
        <f>_xlfn.XLOOKUP($C57,'SQUO grid'!$B$4:$B$18,'SQUO grid'!V$4:V$18,"error",0,1)</f>
        <v>116</v>
      </c>
      <c r="AF57" s="103">
        <f>_xlfn.XLOOKUP($D57,'Compiled grid proposal'!$C$5:$C$22,'Compiled grid proposal'!D$5:D$22,"error",0,1)</f>
        <v>14.850000000000001</v>
      </c>
      <c r="AG57" s="103">
        <f>_xlfn.XLOOKUP($D57,'Compiled grid proposal'!$C$5:$C$22,'Compiled grid proposal'!E$5:E$22,"error",0,1)</f>
        <v>24.750000000000004</v>
      </c>
      <c r="AH57" s="103">
        <f>_xlfn.XLOOKUP($D57,'Compiled grid proposal'!$C$5:$C$22,'Compiled grid proposal'!F$5:F$22,"error",0,1)</f>
        <v>17.077500000000001</v>
      </c>
      <c r="AI57" s="103">
        <f>_xlfn.XLOOKUP($D57,'Compiled grid proposal'!$C$5:$C$22,'Compiled grid proposal'!G$5:G$22,"error",0,1)</f>
        <v>28.462500000000002</v>
      </c>
      <c r="AJ57" s="103">
        <f>_xlfn.XLOOKUP($D57,'Compiled grid proposal'!$C$5:$C$22,'Compiled grid proposal'!H$5:H$22,"error",0,1)</f>
        <v>19.639125</v>
      </c>
      <c r="AK57" s="103">
        <f>_xlfn.XLOOKUP($D57,'Compiled grid proposal'!$C$5:$C$22,'Compiled grid proposal'!I$5:I$22,"error",0,1)</f>
        <v>32.731875000000002</v>
      </c>
      <c r="AL57" s="103">
        <f>_xlfn.XLOOKUP($D57,'Compiled grid proposal'!$C$5:$C$22,'Compiled grid proposal'!J$5:J$22,"error",0,1)</f>
        <v>22.584993749999999</v>
      </c>
      <c r="AM57" s="103">
        <f>_xlfn.XLOOKUP($D57,'Compiled grid proposal'!$C$5:$C$22,'Compiled grid proposal'!K$5:K$22,"error",0,1)</f>
        <v>37.641656249999997</v>
      </c>
      <c r="AN57" s="103">
        <f>_xlfn.XLOOKUP($D57,'Compiled grid proposal'!$C$5:$C$22,'Compiled grid proposal'!L$5:L$22,"error",0,1)</f>
        <v>25.972742812499998</v>
      </c>
      <c r="AO57" s="103">
        <f>_xlfn.XLOOKUP($D57,'Compiled grid proposal'!$C$5:$C$22,'Compiled grid proposal'!M$5:M$22,"error",0,1)</f>
        <v>43.287904687499996</v>
      </c>
      <c r="AP57" s="103">
        <f>_xlfn.XLOOKUP($D57,'Compiled grid proposal'!$C$5:$C$22,'Compiled grid proposal'!N$5:N$22,"error",0,1)</f>
        <v>29.868654234374993</v>
      </c>
      <c r="AQ57" s="103">
        <f>_xlfn.XLOOKUP($D57,'Compiled grid proposal'!$C$5:$C$22,'Compiled grid proposal'!O$5:O$22,"error",0,1)</f>
        <v>49.781090390624989</v>
      </c>
      <c r="AR57" s="103">
        <f>_xlfn.XLOOKUP($D57,'Compiled grid proposal'!$C$5:$C$22,'Compiled grid proposal'!P$5:P$22,"error",0,1)</f>
        <v>34.34895236953124</v>
      </c>
      <c r="AS57" s="103">
        <f>_xlfn.XLOOKUP($D57,'Compiled grid proposal'!$C$5:$C$22,'Compiled grid proposal'!Q$5:Q$22,"error",0,1)</f>
        <v>57.248253949218736</v>
      </c>
      <c r="AT57" s="103">
        <f>_xlfn.XLOOKUP($D57,'Compiled grid proposal'!$C$5:$C$22,'Compiled grid proposal'!R$5:R$22,"error",0,1)</f>
        <v>39.50129522496092</v>
      </c>
      <c r="AU57" s="103">
        <f>_xlfn.XLOOKUP($D57,'Compiled grid proposal'!$C$5:$C$22,'Compiled grid proposal'!S$5:S$22,"error",0,1)</f>
        <v>65.83549204160154</v>
      </c>
      <c r="AV57" s="103">
        <f>_xlfn.XLOOKUP($D57,'Compiled grid proposal'!$C$5:$C$22,'Compiled grid proposal'!T$5:T$22,"error",0,1)</f>
        <v>45.42648950870506</v>
      </c>
      <c r="AW57" s="103">
        <f>_xlfn.XLOOKUP($D57,'Compiled grid proposal'!$C$5:$C$22,'Compiled grid proposal'!U$5:U$22,"error",0,1)</f>
        <v>75.710815847841772</v>
      </c>
      <c r="AX57" s="103">
        <f>_xlfn.XLOOKUP($D57,'Compiled grid proposal'!$C$5:$C$22,'Compiled grid proposal'!V$5:V$22,"error",0,1)</f>
        <v>54</v>
      </c>
      <c r="AY57" s="103">
        <f>_xlfn.XLOOKUP($D57,'Compiled grid proposal'!$C$5:$C$22,'Compiled grid proposal'!W$5:W$22,"error",0,1)</f>
        <v>90</v>
      </c>
      <c r="BA57" s="115">
        <f t="shared" si="0"/>
        <v>-0.14999999999999858</v>
      </c>
      <c r="BB57" s="115">
        <f t="shared" si="1"/>
        <v>4.7500000000000036</v>
      </c>
      <c r="BC57" s="115">
        <f t="shared" si="2"/>
        <v>-3.9224999999999994</v>
      </c>
      <c r="BD57" s="115">
        <f t="shared" si="3"/>
        <v>1.4625000000000021</v>
      </c>
      <c r="BE57" s="115">
        <f t="shared" si="4"/>
        <v>-6.3608750000000001</v>
      </c>
      <c r="BF57" s="115">
        <f t="shared" si="5"/>
        <v>-1.2681249999999977</v>
      </c>
      <c r="BG57" s="115">
        <f t="shared" si="6"/>
        <v>-8.4150062500000011</v>
      </c>
      <c r="BH57" s="115">
        <f t="shared" si="7"/>
        <v>-3.3583437500000031</v>
      </c>
      <c r="BI57" s="115">
        <f t="shared" si="8"/>
        <v>-10.027257187500002</v>
      </c>
      <c r="BJ57" s="115">
        <f t="shared" si="9"/>
        <v>-4.7120953125000042</v>
      </c>
      <c r="BK57" s="115">
        <f t="shared" si="10"/>
        <v>-11.131345765625007</v>
      </c>
      <c r="BL57" s="115">
        <f t="shared" si="11"/>
        <v>-4.2189096093750109</v>
      </c>
      <c r="BM57" s="115">
        <f t="shared" si="12"/>
        <v>-22.65104763046876</v>
      </c>
      <c r="BN57" s="115">
        <f t="shared" si="13"/>
        <v>-17.751746050781264</v>
      </c>
      <c r="BO57" s="115">
        <f t="shared" si="14"/>
        <v>-27.49870477503908</v>
      </c>
      <c r="BP57" s="115">
        <f t="shared" si="15"/>
        <v>-23.16450795839846</v>
      </c>
      <c r="BQ57" s="115">
        <f t="shared" si="16"/>
        <v>-31.57351049129494</v>
      </c>
      <c r="BR57" s="115">
        <f t="shared" si="17"/>
        <v>-26.289184152158228</v>
      </c>
      <c r="BS57" s="115">
        <f t="shared" si="18"/>
        <v>-33</v>
      </c>
      <c r="BT57" s="115">
        <f t="shared" si="19"/>
        <v>-26</v>
      </c>
      <c r="BV57" s="116">
        <f t="shared" si="20"/>
        <v>-9.9999999999999048E-3</v>
      </c>
      <c r="BW57" s="116">
        <f t="shared" si="21"/>
        <v>0.23750000000000018</v>
      </c>
      <c r="BX57" s="116">
        <f t="shared" si="22"/>
        <v>-0.18678571428571425</v>
      </c>
      <c r="BY57" s="116">
        <f t="shared" si="23"/>
        <v>5.4166666666666745E-2</v>
      </c>
      <c r="BZ57" s="116">
        <f t="shared" si="24"/>
        <v>-0.24464903846153846</v>
      </c>
      <c r="CA57" s="116">
        <f t="shared" si="25"/>
        <v>-3.7297794117646992E-2</v>
      </c>
      <c r="CB57" s="116">
        <f t="shared" si="26"/>
        <v>-0.27145181451612904</v>
      </c>
      <c r="CC57" s="116">
        <f t="shared" si="27"/>
        <v>-8.1910823170731784E-2</v>
      </c>
      <c r="CD57" s="116">
        <f t="shared" si="28"/>
        <v>-0.27853492187500006</v>
      </c>
      <c r="CE57" s="116">
        <f t="shared" si="29"/>
        <v>-9.8168652343750093E-2</v>
      </c>
      <c r="CF57" s="116">
        <f t="shared" si="30"/>
        <v>-0.27149623818597579</v>
      </c>
      <c r="CG57" s="116">
        <f t="shared" si="31"/>
        <v>-7.8127955729166865E-2</v>
      </c>
      <c r="CH57" s="116">
        <f t="shared" si="32"/>
        <v>-0.39738680053453967</v>
      </c>
      <c r="CI57" s="116">
        <f t="shared" si="33"/>
        <v>-0.23668994734375018</v>
      </c>
      <c r="CJ57" s="116">
        <f t="shared" si="34"/>
        <v>-0.41042842947819524</v>
      </c>
      <c r="CK57" s="116">
        <f t="shared" si="35"/>
        <v>-0.26027537031908382</v>
      </c>
      <c r="CL57" s="116">
        <f t="shared" si="36"/>
        <v>-0.4100455907960382</v>
      </c>
      <c r="CM57" s="116">
        <f t="shared" si="37"/>
        <v>-0.25773709953096302</v>
      </c>
      <c r="CN57" s="116">
        <f t="shared" si="38"/>
        <v>-0.37931034482758619</v>
      </c>
      <c r="CO57" s="116">
        <f t="shared" si="39"/>
        <v>-0.22413793103448276</v>
      </c>
    </row>
    <row r="58" spans="1:93" ht="28">
      <c r="A58" s="41" t="s">
        <v>77</v>
      </c>
      <c r="B58" s="44" t="s">
        <v>10</v>
      </c>
      <c r="C58" s="44">
        <v>7</v>
      </c>
      <c r="D58" s="44">
        <v>7</v>
      </c>
      <c r="E58" s="44">
        <v>7</v>
      </c>
      <c r="F58" s="44"/>
      <c r="G58" s="44"/>
      <c r="H58" s="44"/>
      <c r="I58" s="44"/>
      <c r="K58" s="103">
        <f>_xlfn.XLOOKUP($C58,'SQUO grid'!$B$4:$B$18,'SQUO grid'!C$4:C$18,"error",0,1)</f>
        <v>15</v>
      </c>
      <c r="L58" s="103">
        <f>_xlfn.XLOOKUP($C58,'SQUO grid'!$B$4:$B$18,'SQUO grid'!D$4:D$18,"error",0,1)</f>
        <v>20</v>
      </c>
      <c r="M58" s="103">
        <f>_xlfn.XLOOKUP($C58,'SQUO grid'!$B$4:$B$18,'SQUO grid'!E$4:E$18,"error",0,1)</f>
        <v>21</v>
      </c>
      <c r="N58" s="103">
        <f>_xlfn.XLOOKUP($C58,'SQUO grid'!$B$4:$B$18,'SQUO grid'!F$4:F$18,"error",0,1)</f>
        <v>27</v>
      </c>
      <c r="O58" s="103">
        <f>_xlfn.XLOOKUP($C58,'SQUO grid'!$B$4:$B$18,'SQUO grid'!G$4:G$18,"error",0,1)</f>
        <v>26</v>
      </c>
      <c r="P58" s="103">
        <f>_xlfn.XLOOKUP($C58,'SQUO grid'!$B$4:$B$18,'SQUO grid'!H$4:H$18,"error",0,1)</f>
        <v>34</v>
      </c>
      <c r="Q58" s="103">
        <f>_xlfn.XLOOKUP($C58,'SQUO grid'!$B$4:$B$18,'SQUO grid'!I$4:I$18,"error",0,1)</f>
        <v>31</v>
      </c>
      <c r="R58" s="103">
        <f>_xlfn.XLOOKUP($C58,'SQUO grid'!$B$4:$B$18,'SQUO grid'!J$4:J$18,"error",0,1)</f>
        <v>41</v>
      </c>
      <c r="S58" s="103">
        <f>_xlfn.XLOOKUP($C58,'SQUO grid'!$B$4:$B$18,'SQUO grid'!K$4:K$18,"error",0,1)</f>
        <v>36</v>
      </c>
      <c r="T58" s="103">
        <f>_xlfn.XLOOKUP($C58,'SQUO grid'!$B$4:$B$18,'SQUO grid'!L$4:L$18,"error",0,1)</f>
        <v>48</v>
      </c>
      <c r="U58" s="103">
        <f>_xlfn.XLOOKUP($C58,'SQUO grid'!$B$4:$B$18,'SQUO grid'!M$4:M$18,"error",0,1)</f>
        <v>41</v>
      </c>
      <c r="V58" s="103">
        <f>_xlfn.XLOOKUP($C58,'SQUO grid'!$B$4:$B$18,'SQUO grid'!N$4:N$18,"error",0,1)</f>
        <v>54</v>
      </c>
      <c r="W58" s="103">
        <f>_xlfn.XLOOKUP($C58,'SQUO grid'!$B$4:$B$18,'SQUO grid'!O$4:O$18,"error",0,1)</f>
        <v>57</v>
      </c>
      <c r="X58" s="103">
        <f>_xlfn.XLOOKUP($C58,'SQUO grid'!$B$4:$B$18,'SQUO grid'!P$4:P$18,"error",0,1)</f>
        <v>75</v>
      </c>
      <c r="Y58" s="103">
        <f>_xlfn.XLOOKUP($C58,'SQUO grid'!$B$4:$B$18,'SQUO grid'!Q$4:Q$18,"error",0,1)</f>
        <v>67</v>
      </c>
      <c r="Z58" s="103">
        <f>_xlfn.XLOOKUP($C58,'SQUO grid'!$B$4:$B$18,'SQUO grid'!R$4:R$18,"error",0,1)</f>
        <v>89</v>
      </c>
      <c r="AA58" s="103">
        <f>_xlfn.XLOOKUP($C58,'SQUO grid'!$B$4:$B$18,'SQUO grid'!S$4:S$18,"error",0,1)</f>
        <v>77</v>
      </c>
      <c r="AB58" s="103">
        <f>_xlfn.XLOOKUP($C58,'SQUO grid'!$B$4:$B$18,'SQUO grid'!T$4:T$18,"error",0,1)</f>
        <v>102</v>
      </c>
      <c r="AC58" s="103">
        <f>_xlfn.XLOOKUP($C58,'SQUO grid'!$B$4:$B$18,'SQUO grid'!U$4:U$18,"error",0,1)</f>
        <v>87</v>
      </c>
      <c r="AD58" s="103">
        <f>_xlfn.XLOOKUP($C58,'SQUO grid'!$B$4:$B$18,'SQUO grid'!V$4:V$18,"error",0,1)</f>
        <v>116</v>
      </c>
      <c r="AF58" s="103">
        <f>_xlfn.XLOOKUP($D58,'Compiled grid proposal'!$C$5:$C$22,'Compiled grid proposal'!D$5:D$22,"error",0,1)</f>
        <v>14.850000000000001</v>
      </c>
      <c r="AG58" s="103">
        <f>_xlfn.XLOOKUP($D58,'Compiled grid proposal'!$C$5:$C$22,'Compiled grid proposal'!E$5:E$22,"error",0,1)</f>
        <v>24.750000000000004</v>
      </c>
      <c r="AH58" s="103">
        <f>_xlfn.XLOOKUP($D58,'Compiled grid proposal'!$C$5:$C$22,'Compiled grid proposal'!F$5:F$22,"error",0,1)</f>
        <v>17.077500000000001</v>
      </c>
      <c r="AI58" s="103">
        <f>_xlfn.XLOOKUP($D58,'Compiled grid proposal'!$C$5:$C$22,'Compiled grid proposal'!G$5:G$22,"error",0,1)</f>
        <v>28.462500000000002</v>
      </c>
      <c r="AJ58" s="103">
        <f>_xlfn.XLOOKUP($D58,'Compiled grid proposal'!$C$5:$C$22,'Compiled grid proposal'!H$5:H$22,"error",0,1)</f>
        <v>19.639125</v>
      </c>
      <c r="AK58" s="103">
        <f>_xlfn.XLOOKUP($D58,'Compiled grid proposal'!$C$5:$C$22,'Compiled grid proposal'!I$5:I$22,"error",0,1)</f>
        <v>32.731875000000002</v>
      </c>
      <c r="AL58" s="103">
        <f>_xlfn.XLOOKUP($D58,'Compiled grid proposal'!$C$5:$C$22,'Compiled grid proposal'!J$5:J$22,"error",0,1)</f>
        <v>22.584993749999999</v>
      </c>
      <c r="AM58" s="103">
        <f>_xlfn.XLOOKUP($D58,'Compiled grid proposal'!$C$5:$C$22,'Compiled grid proposal'!K$5:K$22,"error",0,1)</f>
        <v>37.641656249999997</v>
      </c>
      <c r="AN58" s="103">
        <f>_xlfn.XLOOKUP($D58,'Compiled grid proposal'!$C$5:$C$22,'Compiled grid proposal'!L$5:L$22,"error",0,1)</f>
        <v>25.972742812499998</v>
      </c>
      <c r="AO58" s="103">
        <f>_xlfn.XLOOKUP($D58,'Compiled grid proposal'!$C$5:$C$22,'Compiled grid proposal'!M$5:M$22,"error",0,1)</f>
        <v>43.287904687499996</v>
      </c>
      <c r="AP58" s="103">
        <f>_xlfn.XLOOKUP($D58,'Compiled grid proposal'!$C$5:$C$22,'Compiled grid proposal'!N$5:N$22,"error",0,1)</f>
        <v>29.868654234374993</v>
      </c>
      <c r="AQ58" s="103">
        <f>_xlfn.XLOOKUP($D58,'Compiled grid proposal'!$C$5:$C$22,'Compiled grid proposal'!O$5:O$22,"error",0,1)</f>
        <v>49.781090390624989</v>
      </c>
      <c r="AR58" s="103">
        <f>_xlfn.XLOOKUP($D58,'Compiled grid proposal'!$C$5:$C$22,'Compiled grid proposal'!P$5:P$22,"error",0,1)</f>
        <v>34.34895236953124</v>
      </c>
      <c r="AS58" s="103">
        <f>_xlfn.XLOOKUP($D58,'Compiled grid proposal'!$C$5:$C$22,'Compiled grid proposal'!Q$5:Q$22,"error",0,1)</f>
        <v>57.248253949218736</v>
      </c>
      <c r="AT58" s="103">
        <f>_xlfn.XLOOKUP($D58,'Compiled grid proposal'!$C$5:$C$22,'Compiled grid proposal'!R$5:R$22,"error",0,1)</f>
        <v>39.50129522496092</v>
      </c>
      <c r="AU58" s="103">
        <f>_xlfn.XLOOKUP($D58,'Compiled grid proposal'!$C$5:$C$22,'Compiled grid proposal'!S$5:S$22,"error",0,1)</f>
        <v>65.83549204160154</v>
      </c>
      <c r="AV58" s="103">
        <f>_xlfn.XLOOKUP($D58,'Compiled grid proposal'!$C$5:$C$22,'Compiled grid proposal'!T$5:T$22,"error",0,1)</f>
        <v>45.42648950870506</v>
      </c>
      <c r="AW58" s="103">
        <f>_xlfn.XLOOKUP($D58,'Compiled grid proposal'!$C$5:$C$22,'Compiled grid proposal'!U$5:U$22,"error",0,1)</f>
        <v>75.710815847841772</v>
      </c>
      <c r="AX58" s="103">
        <f>_xlfn.XLOOKUP($D58,'Compiled grid proposal'!$C$5:$C$22,'Compiled grid proposal'!V$5:V$22,"error",0,1)</f>
        <v>54</v>
      </c>
      <c r="AY58" s="103">
        <f>_xlfn.XLOOKUP($D58,'Compiled grid proposal'!$C$5:$C$22,'Compiled grid proposal'!W$5:W$22,"error",0,1)</f>
        <v>90</v>
      </c>
      <c r="BA58" s="115">
        <f t="shared" si="0"/>
        <v>-0.14999999999999858</v>
      </c>
      <c r="BB58" s="115">
        <f t="shared" si="1"/>
        <v>4.7500000000000036</v>
      </c>
      <c r="BC58" s="115">
        <f t="shared" si="2"/>
        <v>-3.9224999999999994</v>
      </c>
      <c r="BD58" s="115">
        <f t="shared" si="3"/>
        <v>1.4625000000000021</v>
      </c>
      <c r="BE58" s="115">
        <f t="shared" si="4"/>
        <v>-6.3608750000000001</v>
      </c>
      <c r="BF58" s="115">
        <f t="shared" si="5"/>
        <v>-1.2681249999999977</v>
      </c>
      <c r="BG58" s="115">
        <f t="shared" si="6"/>
        <v>-8.4150062500000011</v>
      </c>
      <c r="BH58" s="115">
        <f t="shared" si="7"/>
        <v>-3.3583437500000031</v>
      </c>
      <c r="BI58" s="115">
        <f t="shared" si="8"/>
        <v>-10.027257187500002</v>
      </c>
      <c r="BJ58" s="115">
        <f t="shared" si="9"/>
        <v>-4.7120953125000042</v>
      </c>
      <c r="BK58" s="115">
        <f t="shared" si="10"/>
        <v>-11.131345765625007</v>
      </c>
      <c r="BL58" s="115">
        <f t="shared" si="11"/>
        <v>-4.2189096093750109</v>
      </c>
      <c r="BM58" s="115">
        <f t="shared" si="12"/>
        <v>-22.65104763046876</v>
      </c>
      <c r="BN58" s="115">
        <f t="shared" si="13"/>
        <v>-17.751746050781264</v>
      </c>
      <c r="BO58" s="115">
        <f t="shared" si="14"/>
        <v>-27.49870477503908</v>
      </c>
      <c r="BP58" s="115">
        <f t="shared" si="15"/>
        <v>-23.16450795839846</v>
      </c>
      <c r="BQ58" s="115">
        <f t="shared" si="16"/>
        <v>-31.57351049129494</v>
      </c>
      <c r="BR58" s="115">
        <f t="shared" si="17"/>
        <v>-26.289184152158228</v>
      </c>
      <c r="BS58" s="115">
        <f t="shared" si="18"/>
        <v>-33</v>
      </c>
      <c r="BT58" s="115">
        <f t="shared" si="19"/>
        <v>-26</v>
      </c>
      <c r="BV58" s="116">
        <f t="shared" si="20"/>
        <v>-9.9999999999999048E-3</v>
      </c>
      <c r="BW58" s="116">
        <f t="shared" si="21"/>
        <v>0.23750000000000018</v>
      </c>
      <c r="BX58" s="116">
        <f t="shared" si="22"/>
        <v>-0.18678571428571425</v>
      </c>
      <c r="BY58" s="116">
        <f t="shared" si="23"/>
        <v>5.4166666666666745E-2</v>
      </c>
      <c r="BZ58" s="116">
        <f t="shared" si="24"/>
        <v>-0.24464903846153846</v>
      </c>
      <c r="CA58" s="116">
        <f t="shared" si="25"/>
        <v>-3.7297794117646992E-2</v>
      </c>
      <c r="CB58" s="116">
        <f t="shared" si="26"/>
        <v>-0.27145181451612904</v>
      </c>
      <c r="CC58" s="116">
        <f t="shared" si="27"/>
        <v>-8.1910823170731784E-2</v>
      </c>
      <c r="CD58" s="116">
        <f t="shared" si="28"/>
        <v>-0.27853492187500006</v>
      </c>
      <c r="CE58" s="116">
        <f t="shared" si="29"/>
        <v>-9.8168652343750093E-2</v>
      </c>
      <c r="CF58" s="116">
        <f t="shared" si="30"/>
        <v>-0.27149623818597579</v>
      </c>
      <c r="CG58" s="116">
        <f t="shared" si="31"/>
        <v>-7.8127955729166865E-2</v>
      </c>
      <c r="CH58" s="116">
        <f t="shared" si="32"/>
        <v>-0.39738680053453967</v>
      </c>
      <c r="CI58" s="116">
        <f t="shared" si="33"/>
        <v>-0.23668994734375018</v>
      </c>
      <c r="CJ58" s="116">
        <f t="shared" si="34"/>
        <v>-0.41042842947819524</v>
      </c>
      <c r="CK58" s="116">
        <f t="shared" si="35"/>
        <v>-0.26027537031908382</v>
      </c>
      <c r="CL58" s="116">
        <f t="shared" si="36"/>
        <v>-0.4100455907960382</v>
      </c>
      <c r="CM58" s="116">
        <f t="shared" si="37"/>
        <v>-0.25773709953096302</v>
      </c>
      <c r="CN58" s="116">
        <f t="shared" si="38"/>
        <v>-0.37931034482758619</v>
      </c>
      <c r="CO58" s="116">
        <f t="shared" si="39"/>
        <v>-0.22413793103448276</v>
      </c>
    </row>
    <row r="59" spans="1:93">
      <c r="A59" s="41" t="s">
        <v>78</v>
      </c>
      <c r="B59" s="44" t="s">
        <v>10</v>
      </c>
      <c r="C59" s="100">
        <v>7</v>
      </c>
      <c r="D59" s="44">
        <v>7</v>
      </c>
      <c r="E59" s="44">
        <v>7</v>
      </c>
      <c r="F59" s="44"/>
      <c r="G59" s="44"/>
      <c r="H59" s="108" t="s">
        <v>18</v>
      </c>
      <c r="I59" s="44"/>
      <c r="K59" s="103">
        <f>_xlfn.XLOOKUP($C59,'SQUO grid'!$B$4:$B$18,'SQUO grid'!C$4:C$18,"error",0,1)</f>
        <v>15</v>
      </c>
      <c r="L59" s="103">
        <f>_xlfn.XLOOKUP($C59,'SQUO grid'!$B$4:$B$18,'SQUO grid'!D$4:D$18,"error",0,1)</f>
        <v>20</v>
      </c>
      <c r="M59" s="103">
        <f>_xlfn.XLOOKUP($C59,'SQUO grid'!$B$4:$B$18,'SQUO grid'!E$4:E$18,"error",0,1)</f>
        <v>21</v>
      </c>
      <c r="N59" s="103">
        <f>_xlfn.XLOOKUP($C59,'SQUO grid'!$B$4:$B$18,'SQUO grid'!F$4:F$18,"error",0,1)</f>
        <v>27</v>
      </c>
      <c r="O59" s="103">
        <f>_xlfn.XLOOKUP($C59,'SQUO grid'!$B$4:$B$18,'SQUO grid'!G$4:G$18,"error",0,1)</f>
        <v>26</v>
      </c>
      <c r="P59" s="103">
        <f>_xlfn.XLOOKUP($C59,'SQUO grid'!$B$4:$B$18,'SQUO grid'!H$4:H$18,"error",0,1)</f>
        <v>34</v>
      </c>
      <c r="Q59" s="103">
        <f>_xlfn.XLOOKUP($C59,'SQUO grid'!$B$4:$B$18,'SQUO grid'!I$4:I$18,"error",0,1)</f>
        <v>31</v>
      </c>
      <c r="R59" s="103">
        <f>_xlfn.XLOOKUP($C59,'SQUO grid'!$B$4:$B$18,'SQUO grid'!J$4:J$18,"error",0,1)</f>
        <v>41</v>
      </c>
      <c r="S59" s="103">
        <f>_xlfn.XLOOKUP($C59,'SQUO grid'!$B$4:$B$18,'SQUO grid'!K$4:K$18,"error",0,1)</f>
        <v>36</v>
      </c>
      <c r="T59" s="103">
        <f>_xlfn.XLOOKUP($C59,'SQUO grid'!$B$4:$B$18,'SQUO grid'!L$4:L$18,"error",0,1)</f>
        <v>48</v>
      </c>
      <c r="U59" s="103">
        <f>_xlfn.XLOOKUP($C59,'SQUO grid'!$B$4:$B$18,'SQUO grid'!M$4:M$18,"error",0,1)</f>
        <v>41</v>
      </c>
      <c r="V59" s="103">
        <f>_xlfn.XLOOKUP($C59,'SQUO grid'!$B$4:$B$18,'SQUO grid'!N$4:N$18,"error",0,1)</f>
        <v>54</v>
      </c>
      <c r="W59" s="103">
        <f>_xlfn.XLOOKUP($C59,'SQUO grid'!$B$4:$B$18,'SQUO grid'!O$4:O$18,"error",0,1)</f>
        <v>57</v>
      </c>
      <c r="X59" s="103">
        <f>_xlfn.XLOOKUP($C59,'SQUO grid'!$B$4:$B$18,'SQUO grid'!P$4:P$18,"error",0,1)</f>
        <v>75</v>
      </c>
      <c r="Y59" s="103">
        <f>_xlfn.XLOOKUP($C59,'SQUO grid'!$B$4:$B$18,'SQUO grid'!Q$4:Q$18,"error",0,1)</f>
        <v>67</v>
      </c>
      <c r="Z59" s="103">
        <f>_xlfn.XLOOKUP($C59,'SQUO grid'!$B$4:$B$18,'SQUO grid'!R$4:R$18,"error",0,1)</f>
        <v>89</v>
      </c>
      <c r="AA59" s="103">
        <f>_xlfn.XLOOKUP($C59,'SQUO grid'!$B$4:$B$18,'SQUO grid'!S$4:S$18,"error",0,1)</f>
        <v>77</v>
      </c>
      <c r="AB59" s="103">
        <f>_xlfn.XLOOKUP($C59,'SQUO grid'!$B$4:$B$18,'SQUO grid'!T$4:T$18,"error",0,1)</f>
        <v>102</v>
      </c>
      <c r="AC59" s="103">
        <f>_xlfn.XLOOKUP($C59,'SQUO grid'!$B$4:$B$18,'SQUO grid'!U$4:U$18,"error",0,1)</f>
        <v>87</v>
      </c>
      <c r="AD59" s="103">
        <f>_xlfn.XLOOKUP($C59,'SQUO grid'!$B$4:$B$18,'SQUO grid'!V$4:V$18,"error",0,1)</f>
        <v>116</v>
      </c>
      <c r="AF59" s="103">
        <f>_xlfn.XLOOKUP($D59,'Compiled grid proposal'!$C$5:$C$22,'Compiled grid proposal'!D$5:D$22,"error",0,1)</f>
        <v>14.850000000000001</v>
      </c>
      <c r="AG59" s="103">
        <f>_xlfn.XLOOKUP($D59,'Compiled grid proposal'!$C$5:$C$22,'Compiled grid proposal'!E$5:E$22,"error",0,1)</f>
        <v>24.750000000000004</v>
      </c>
      <c r="AH59" s="103">
        <f>_xlfn.XLOOKUP($D59,'Compiled grid proposal'!$C$5:$C$22,'Compiled grid proposal'!F$5:F$22,"error",0,1)</f>
        <v>17.077500000000001</v>
      </c>
      <c r="AI59" s="103">
        <f>_xlfn.XLOOKUP($D59,'Compiled grid proposal'!$C$5:$C$22,'Compiled grid proposal'!G$5:G$22,"error",0,1)</f>
        <v>28.462500000000002</v>
      </c>
      <c r="AJ59" s="103">
        <f>_xlfn.XLOOKUP($D59,'Compiled grid proposal'!$C$5:$C$22,'Compiled grid proposal'!H$5:H$22,"error",0,1)</f>
        <v>19.639125</v>
      </c>
      <c r="AK59" s="103">
        <f>_xlfn.XLOOKUP($D59,'Compiled grid proposal'!$C$5:$C$22,'Compiled grid proposal'!I$5:I$22,"error",0,1)</f>
        <v>32.731875000000002</v>
      </c>
      <c r="AL59" s="103">
        <f>_xlfn.XLOOKUP($D59,'Compiled grid proposal'!$C$5:$C$22,'Compiled grid proposal'!J$5:J$22,"error",0,1)</f>
        <v>22.584993749999999</v>
      </c>
      <c r="AM59" s="103">
        <f>_xlfn.XLOOKUP($D59,'Compiled grid proposal'!$C$5:$C$22,'Compiled grid proposal'!K$5:K$22,"error",0,1)</f>
        <v>37.641656249999997</v>
      </c>
      <c r="AN59" s="103">
        <f>_xlfn.XLOOKUP($D59,'Compiled grid proposal'!$C$5:$C$22,'Compiled grid proposal'!L$5:L$22,"error",0,1)</f>
        <v>25.972742812499998</v>
      </c>
      <c r="AO59" s="103">
        <f>_xlfn.XLOOKUP($D59,'Compiled grid proposal'!$C$5:$C$22,'Compiled grid proposal'!M$5:M$22,"error",0,1)</f>
        <v>43.287904687499996</v>
      </c>
      <c r="AP59" s="103">
        <f>_xlfn.XLOOKUP($D59,'Compiled grid proposal'!$C$5:$C$22,'Compiled grid proposal'!N$5:N$22,"error",0,1)</f>
        <v>29.868654234374993</v>
      </c>
      <c r="AQ59" s="103">
        <f>_xlfn.XLOOKUP($D59,'Compiled grid proposal'!$C$5:$C$22,'Compiled grid proposal'!O$5:O$22,"error",0,1)</f>
        <v>49.781090390624989</v>
      </c>
      <c r="AR59" s="103">
        <f>_xlfn.XLOOKUP($D59,'Compiled grid proposal'!$C$5:$C$22,'Compiled grid proposal'!P$5:P$22,"error",0,1)</f>
        <v>34.34895236953124</v>
      </c>
      <c r="AS59" s="103">
        <f>_xlfn.XLOOKUP($D59,'Compiled grid proposal'!$C$5:$C$22,'Compiled grid proposal'!Q$5:Q$22,"error",0,1)</f>
        <v>57.248253949218736</v>
      </c>
      <c r="AT59" s="103">
        <f>_xlfn.XLOOKUP($D59,'Compiled grid proposal'!$C$5:$C$22,'Compiled grid proposal'!R$5:R$22,"error",0,1)</f>
        <v>39.50129522496092</v>
      </c>
      <c r="AU59" s="103">
        <f>_xlfn.XLOOKUP($D59,'Compiled grid proposal'!$C$5:$C$22,'Compiled grid proposal'!S$5:S$22,"error",0,1)</f>
        <v>65.83549204160154</v>
      </c>
      <c r="AV59" s="103">
        <f>_xlfn.XLOOKUP($D59,'Compiled grid proposal'!$C$5:$C$22,'Compiled grid proposal'!T$5:T$22,"error",0,1)</f>
        <v>45.42648950870506</v>
      </c>
      <c r="AW59" s="103">
        <f>_xlfn.XLOOKUP($D59,'Compiled grid proposal'!$C$5:$C$22,'Compiled grid proposal'!U$5:U$22,"error",0,1)</f>
        <v>75.710815847841772</v>
      </c>
      <c r="AX59" s="103">
        <f>_xlfn.XLOOKUP($D59,'Compiled grid proposal'!$C$5:$C$22,'Compiled grid proposal'!V$5:V$22,"error",0,1)</f>
        <v>54</v>
      </c>
      <c r="AY59" s="103">
        <f>_xlfn.XLOOKUP($D59,'Compiled grid proposal'!$C$5:$C$22,'Compiled grid proposal'!W$5:W$22,"error",0,1)</f>
        <v>90</v>
      </c>
      <c r="BA59" s="115">
        <f t="shared" si="0"/>
        <v>-0.14999999999999858</v>
      </c>
      <c r="BB59" s="115">
        <f t="shared" si="1"/>
        <v>4.7500000000000036</v>
      </c>
      <c r="BC59" s="115">
        <f t="shared" si="2"/>
        <v>-3.9224999999999994</v>
      </c>
      <c r="BD59" s="115">
        <f t="shared" si="3"/>
        <v>1.4625000000000021</v>
      </c>
      <c r="BE59" s="115">
        <f t="shared" si="4"/>
        <v>-6.3608750000000001</v>
      </c>
      <c r="BF59" s="115">
        <f t="shared" si="5"/>
        <v>-1.2681249999999977</v>
      </c>
      <c r="BG59" s="115">
        <f t="shared" si="6"/>
        <v>-8.4150062500000011</v>
      </c>
      <c r="BH59" s="115">
        <f t="shared" si="7"/>
        <v>-3.3583437500000031</v>
      </c>
      <c r="BI59" s="115">
        <f t="shared" si="8"/>
        <v>-10.027257187500002</v>
      </c>
      <c r="BJ59" s="115">
        <f t="shared" si="9"/>
        <v>-4.7120953125000042</v>
      </c>
      <c r="BK59" s="115">
        <f t="shared" si="10"/>
        <v>-11.131345765625007</v>
      </c>
      <c r="BL59" s="115">
        <f t="shared" si="11"/>
        <v>-4.2189096093750109</v>
      </c>
      <c r="BM59" s="115">
        <f t="shared" si="12"/>
        <v>-22.65104763046876</v>
      </c>
      <c r="BN59" s="115">
        <f t="shared" si="13"/>
        <v>-17.751746050781264</v>
      </c>
      <c r="BO59" s="115">
        <f t="shared" si="14"/>
        <v>-27.49870477503908</v>
      </c>
      <c r="BP59" s="115">
        <f t="shared" si="15"/>
        <v>-23.16450795839846</v>
      </c>
      <c r="BQ59" s="115">
        <f t="shared" si="16"/>
        <v>-31.57351049129494</v>
      </c>
      <c r="BR59" s="115">
        <f t="shared" si="17"/>
        <v>-26.289184152158228</v>
      </c>
      <c r="BS59" s="115">
        <f t="shared" si="18"/>
        <v>-33</v>
      </c>
      <c r="BT59" s="115">
        <f t="shared" si="19"/>
        <v>-26</v>
      </c>
      <c r="BV59" s="116">
        <f t="shared" si="20"/>
        <v>-9.9999999999999048E-3</v>
      </c>
      <c r="BW59" s="116">
        <f t="shared" si="21"/>
        <v>0.23750000000000018</v>
      </c>
      <c r="BX59" s="116">
        <f t="shared" si="22"/>
        <v>-0.18678571428571425</v>
      </c>
      <c r="BY59" s="116">
        <f t="shared" si="23"/>
        <v>5.4166666666666745E-2</v>
      </c>
      <c r="BZ59" s="116">
        <f t="shared" si="24"/>
        <v>-0.24464903846153846</v>
      </c>
      <c r="CA59" s="116">
        <f t="shared" si="25"/>
        <v>-3.7297794117646992E-2</v>
      </c>
      <c r="CB59" s="116">
        <f t="shared" si="26"/>
        <v>-0.27145181451612904</v>
      </c>
      <c r="CC59" s="116">
        <f t="shared" si="27"/>
        <v>-8.1910823170731784E-2</v>
      </c>
      <c r="CD59" s="116">
        <f t="shared" si="28"/>
        <v>-0.27853492187500006</v>
      </c>
      <c r="CE59" s="116">
        <f t="shared" si="29"/>
        <v>-9.8168652343750093E-2</v>
      </c>
      <c r="CF59" s="116">
        <f t="shared" si="30"/>
        <v>-0.27149623818597579</v>
      </c>
      <c r="CG59" s="116">
        <f t="shared" si="31"/>
        <v>-7.8127955729166865E-2</v>
      </c>
      <c r="CH59" s="116">
        <f t="shared" si="32"/>
        <v>-0.39738680053453967</v>
      </c>
      <c r="CI59" s="116">
        <f t="shared" si="33"/>
        <v>-0.23668994734375018</v>
      </c>
      <c r="CJ59" s="116">
        <f t="shared" si="34"/>
        <v>-0.41042842947819524</v>
      </c>
      <c r="CK59" s="116">
        <f t="shared" si="35"/>
        <v>-0.26027537031908382</v>
      </c>
      <c r="CL59" s="116">
        <f t="shared" si="36"/>
        <v>-0.4100455907960382</v>
      </c>
      <c r="CM59" s="116">
        <f t="shared" si="37"/>
        <v>-0.25773709953096302</v>
      </c>
      <c r="CN59" s="116">
        <f t="shared" si="38"/>
        <v>-0.37931034482758619</v>
      </c>
      <c r="CO59" s="116">
        <f t="shared" si="39"/>
        <v>-0.22413793103448276</v>
      </c>
    </row>
    <row r="60" spans="1:93">
      <c r="A60" s="41" t="s">
        <v>79</v>
      </c>
      <c r="B60" s="44" t="s">
        <v>10</v>
      </c>
      <c r="C60" s="100">
        <v>7</v>
      </c>
      <c r="D60" s="44">
        <v>7</v>
      </c>
      <c r="E60" s="44">
        <v>7</v>
      </c>
      <c r="F60" s="44"/>
      <c r="G60" s="44"/>
      <c r="H60" s="44"/>
      <c r="I60" s="44"/>
      <c r="K60" s="103">
        <f>_xlfn.XLOOKUP($C60,'SQUO grid'!$B$4:$B$18,'SQUO grid'!C$4:C$18,"error",0,1)</f>
        <v>15</v>
      </c>
      <c r="L60" s="103">
        <f>_xlfn.XLOOKUP($C60,'SQUO grid'!$B$4:$B$18,'SQUO grid'!D$4:D$18,"error",0,1)</f>
        <v>20</v>
      </c>
      <c r="M60" s="103">
        <f>_xlfn.XLOOKUP($C60,'SQUO grid'!$B$4:$B$18,'SQUO grid'!E$4:E$18,"error",0,1)</f>
        <v>21</v>
      </c>
      <c r="N60" s="103">
        <f>_xlfn.XLOOKUP($C60,'SQUO grid'!$B$4:$B$18,'SQUO grid'!F$4:F$18,"error",0,1)</f>
        <v>27</v>
      </c>
      <c r="O60" s="103">
        <f>_xlfn.XLOOKUP($C60,'SQUO grid'!$B$4:$B$18,'SQUO grid'!G$4:G$18,"error",0,1)</f>
        <v>26</v>
      </c>
      <c r="P60" s="103">
        <f>_xlfn.XLOOKUP($C60,'SQUO grid'!$B$4:$B$18,'SQUO grid'!H$4:H$18,"error",0,1)</f>
        <v>34</v>
      </c>
      <c r="Q60" s="103">
        <f>_xlfn.XLOOKUP($C60,'SQUO grid'!$B$4:$B$18,'SQUO grid'!I$4:I$18,"error",0,1)</f>
        <v>31</v>
      </c>
      <c r="R60" s="103">
        <f>_xlfn.XLOOKUP($C60,'SQUO grid'!$B$4:$B$18,'SQUO grid'!J$4:J$18,"error",0,1)</f>
        <v>41</v>
      </c>
      <c r="S60" s="103">
        <f>_xlfn.XLOOKUP($C60,'SQUO grid'!$B$4:$B$18,'SQUO grid'!K$4:K$18,"error",0,1)</f>
        <v>36</v>
      </c>
      <c r="T60" s="103">
        <f>_xlfn.XLOOKUP($C60,'SQUO grid'!$B$4:$B$18,'SQUO grid'!L$4:L$18,"error",0,1)</f>
        <v>48</v>
      </c>
      <c r="U60" s="103">
        <f>_xlfn.XLOOKUP($C60,'SQUO grid'!$B$4:$B$18,'SQUO grid'!M$4:M$18,"error",0,1)</f>
        <v>41</v>
      </c>
      <c r="V60" s="103">
        <f>_xlfn.XLOOKUP($C60,'SQUO grid'!$B$4:$B$18,'SQUO grid'!N$4:N$18,"error",0,1)</f>
        <v>54</v>
      </c>
      <c r="W60" s="103">
        <f>_xlfn.XLOOKUP($C60,'SQUO grid'!$B$4:$B$18,'SQUO grid'!O$4:O$18,"error",0,1)</f>
        <v>57</v>
      </c>
      <c r="X60" s="103">
        <f>_xlfn.XLOOKUP($C60,'SQUO grid'!$B$4:$B$18,'SQUO grid'!P$4:P$18,"error",0,1)</f>
        <v>75</v>
      </c>
      <c r="Y60" s="103">
        <f>_xlfn.XLOOKUP($C60,'SQUO grid'!$B$4:$B$18,'SQUO grid'!Q$4:Q$18,"error",0,1)</f>
        <v>67</v>
      </c>
      <c r="Z60" s="103">
        <f>_xlfn.XLOOKUP($C60,'SQUO grid'!$B$4:$B$18,'SQUO grid'!R$4:R$18,"error",0,1)</f>
        <v>89</v>
      </c>
      <c r="AA60" s="103">
        <f>_xlfn.XLOOKUP($C60,'SQUO grid'!$B$4:$B$18,'SQUO grid'!S$4:S$18,"error",0,1)</f>
        <v>77</v>
      </c>
      <c r="AB60" s="103">
        <f>_xlfn.XLOOKUP($C60,'SQUO grid'!$B$4:$B$18,'SQUO grid'!T$4:T$18,"error",0,1)</f>
        <v>102</v>
      </c>
      <c r="AC60" s="103">
        <f>_xlfn.XLOOKUP($C60,'SQUO grid'!$B$4:$B$18,'SQUO grid'!U$4:U$18,"error",0,1)</f>
        <v>87</v>
      </c>
      <c r="AD60" s="103">
        <f>_xlfn.XLOOKUP($C60,'SQUO grid'!$B$4:$B$18,'SQUO grid'!V$4:V$18,"error",0,1)</f>
        <v>116</v>
      </c>
      <c r="AF60" s="103">
        <f>_xlfn.XLOOKUP($D60,'Compiled grid proposal'!$C$5:$C$22,'Compiled grid proposal'!D$5:D$22,"error",0,1)</f>
        <v>14.850000000000001</v>
      </c>
      <c r="AG60" s="103">
        <f>_xlfn.XLOOKUP($D60,'Compiled grid proposal'!$C$5:$C$22,'Compiled grid proposal'!E$5:E$22,"error",0,1)</f>
        <v>24.750000000000004</v>
      </c>
      <c r="AH60" s="103">
        <f>_xlfn.XLOOKUP($D60,'Compiled grid proposal'!$C$5:$C$22,'Compiled grid proposal'!F$5:F$22,"error",0,1)</f>
        <v>17.077500000000001</v>
      </c>
      <c r="AI60" s="103">
        <f>_xlfn.XLOOKUP($D60,'Compiled grid proposal'!$C$5:$C$22,'Compiled grid proposal'!G$5:G$22,"error",0,1)</f>
        <v>28.462500000000002</v>
      </c>
      <c r="AJ60" s="103">
        <f>_xlfn.XLOOKUP($D60,'Compiled grid proposal'!$C$5:$C$22,'Compiled grid proposal'!H$5:H$22,"error",0,1)</f>
        <v>19.639125</v>
      </c>
      <c r="AK60" s="103">
        <f>_xlfn.XLOOKUP($D60,'Compiled grid proposal'!$C$5:$C$22,'Compiled grid proposal'!I$5:I$22,"error",0,1)</f>
        <v>32.731875000000002</v>
      </c>
      <c r="AL60" s="103">
        <f>_xlfn.XLOOKUP($D60,'Compiled grid proposal'!$C$5:$C$22,'Compiled grid proposal'!J$5:J$22,"error",0,1)</f>
        <v>22.584993749999999</v>
      </c>
      <c r="AM60" s="103">
        <f>_xlfn.XLOOKUP($D60,'Compiled grid proposal'!$C$5:$C$22,'Compiled grid proposal'!K$5:K$22,"error",0,1)</f>
        <v>37.641656249999997</v>
      </c>
      <c r="AN60" s="103">
        <f>_xlfn.XLOOKUP($D60,'Compiled grid proposal'!$C$5:$C$22,'Compiled grid proposal'!L$5:L$22,"error",0,1)</f>
        <v>25.972742812499998</v>
      </c>
      <c r="AO60" s="103">
        <f>_xlfn.XLOOKUP($D60,'Compiled grid proposal'!$C$5:$C$22,'Compiled grid proposal'!M$5:M$22,"error",0,1)</f>
        <v>43.287904687499996</v>
      </c>
      <c r="AP60" s="103">
        <f>_xlfn.XLOOKUP($D60,'Compiled grid proposal'!$C$5:$C$22,'Compiled grid proposal'!N$5:N$22,"error",0,1)</f>
        <v>29.868654234374993</v>
      </c>
      <c r="AQ60" s="103">
        <f>_xlfn.XLOOKUP($D60,'Compiled grid proposal'!$C$5:$C$22,'Compiled grid proposal'!O$5:O$22,"error",0,1)</f>
        <v>49.781090390624989</v>
      </c>
      <c r="AR60" s="103">
        <f>_xlfn.XLOOKUP($D60,'Compiled grid proposal'!$C$5:$C$22,'Compiled grid proposal'!P$5:P$22,"error",0,1)</f>
        <v>34.34895236953124</v>
      </c>
      <c r="AS60" s="103">
        <f>_xlfn.XLOOKUP($D60,'Compiled grid proposal'!$C$5:$C$22,'Compiled grid proposal'!Q$5:Q$22,"error",0,1)</f>
        <v>57.248253949218736</v>
      </c>
      <c r="AT60" s="103">
        <f>_xlfn.XLOOKUP($D60,'Compiled grid proposal'!$C$5:$C$22,'Compiled grid proposal'!R$5:R$22,"error",0,1)</f>
        <v>39.50129522496092</v>
      </c>
      <c r="AU60" s="103">
        <f>_xlfn.XLOOKUP($D60,'Compiled grid proposal'!$C$5:$C$22,'Compiled grid proposal'!S$5:S$22,"error",0,1)</f>
        <v>65.83549204160154</v>
      </c>
      <c r="AV60" s="103">
        <f>_xlfn.XLOOKUP($D60,'Compiled grid proposal'!$C$5:$C$22,'Compiled grid proposal'!T$5:T$22,"error",0,1)</f>
        <v>45.42648950870506</v>
      </c>
      <c r="AW60" s="103">
        <f>_xlfn.XLOOKUP($D60,'Compiled grid proposal'!$C$5:$C$22,'Compiled grid proposal'!U$5:U$22,"error",0,1)</f>
        <v>75.710815847841772</v>
      </c>
      <c r="AX60" s="103">
        <f>_xlfn.XLOOKUP($D60,'Compiled grid proposal'!$C$5:$C$22,'Compiled grid proposal'!V$5:V$22,"error",0,1)</f>
        <v>54</v>
      </c>
      <c r="AY60" s="103">
        <f>_xlfn.XLOOKUP($D60,'Compiled grid proposal'!$C$5:$C$22,'Compiled grid proposal'!W$5:W$22,"error",0,1)</f>
        <v>90</v>
      </c>
      <c r="BA60" s="115">
        <f t="shared" si="0"/>
        <v>-0.14999999999999858</v>
      </c>
      <c r="BB60" s="115">
        <f t="shared" si="1"/>
        <v>4.7500000000000036</v>
      </c>
      <c r="BC60" s="115">
        <f t="shared" si="2"/>
        <v>-3.9224999999999994</v>
      </c>
      <c r="BD60" s="115">
        <f t="shared" si="3"/>
        <v>1.4625000000000021</v>
      </c>
      <c r="BE60" s="115">
        <f t="shared" si="4"/>
        <v>-6.3608750000000001</v>
      </c>
      <c r="BF60" s="115">
        <f t="shared" si="5"/>
        <v>-1.2681249999999977</v>
      </c>
      <c r="BG60" s="115">
        <f t="shared" si="6"/>
        <v>-8.4150062500000011</v>
      </c>
      <c r="BH60" s="115">
        <f t="shared" si="7"/>
        <v>-3.3583437500000031</v>
      </c>
      <c r="BI60" s="115">
        <f t="shared" si="8"/>
        <v>-10.027257187500002</v>
      </c>
      <c r="BJ60" s="115">
        <f t="shared" si="9"/>
        <v>-4.7120953125000042</v>
      </c>
      <c r="BK60" s="115">
        <f t="shared" si="10"/>
        <v>-11.131345765625007</v>
      </c>
      <c r="BL60" s="115">
        <f t="shared" si="11"/>
        <v>-4.2189096093750109</v>
      </c>
      <c r="BM60" s="115">
        <f t="shared" si="12"/>
        <v>-22.65104763046876</v>
      </c>
      <c r="BN60" s="115">
        <f t="shared" si="13"/>
        <v>-17.751746050781264</v>
      </c>
      <c r="BO60" s="115">
        <f t="shared" si="14"/>
        <v>-27.49870477503908</v>
      </c>
      <c r="BP60" s="115">
        <f t="shared" si="15"/>
        <v>-23.16450795839846</v>
      </c>
      <c r="BQ60" s="115">
        <f t="shared" si="16"/>
        <v>-31.57351049129494</v>
      </c>
      <c r="BR60" s="115">
        <f t="shared" si="17"/>
        <v>-26.289184152158228</v>
      </c>
      <c r="BS60" s="115">
        <f t="shared" si="18"/>
        <v>-33</v>
      </c>
      <c r="BT60" s="115">
        <f t="shared" si="19"/>
        <v>-26</v>
      </c>
      <c r="BV60" s="116">
        <f t="shared" si="20"/>
        <v>-9.9999999999999048E-3</v>
      </c>
      <c r="BW60" s="116">
        <f t="shared" si="21"/>
        <v>0.23750000000000018</v>
      </c>
      <c r="BX60" s="116">
        <f t="shared" si="22"/>
        <v>-0.18678571428571425</v>
      </c>
      <c r="BY60" s="116">
        <f t="shared" si="23"/>
        <v>5.4166666666666745E-2</v>
      </c>
      <c r="BZ60" s="116">
        <f t="shared" si="24"/>
        <v>-0.24464903846153846</v>
      </c>
      <c r="CA60" s="116">
        <f t="shared" si="25"/>
        <v>-3.7297794117646992E-2</v>
      </c>
      <c r="CB60" s="116">
        <f t="shared" si="26"/>
        <v>-0.27145181451612904</v>
      </c>
      <c r="CC60" s="116">
        <f t="shared" si="27"/>
        <v>-8.1910823170731784E-2</v>
      </c>
      <c r="CD60" s="116">
        <f t="shared" si="28"/>
        <v>-0.27853492187500006</v>
      </c>
      <c r="CE60" s="116">
        <f t="shared" si="29"/>
        <v>-9.8168652343750093E-2</v>
      </c>
      <c r="CF60" s="116">
        <f t="shared" si="30"/>
        <v>-0.27149623818597579</v>
      </c>
      <c r="CG60" s="116">
        <f t="shared" si="31"/>
        <v>-7.8127955729166865E-2</v>
      </c>
      <c r="CH60" s="116">
        <f t="shared" si="32"/>
        <v>-0.39738680053453967</v>
      </c>
      <c r="CI60" s="116">
        <f t="shared" si="33"/>
        <v>-0.23668994734375018</v>
      </c>
      <c r="CJ60" s="116">
        <f t="shared" si="34"/>
        <v>-0.41042842947819524</v>
      </c>
      <c r="CK60" s="116">
        <f t="shared" si="35"/>
        <v>-0.26027537031908382</v>
      </c>
      <c r="CL60" s="116">
        <f t="shared" si="36"/>
        <v>-0.4100455907960382</v>
      </c>
      <c r="CM60" s="116">
        <f t="shared" si="37"/>
        <v>-0.25773709953096302</v>
      </c>
      <c r="CN60" s="116">
        <f t="shared" si="38"/>
        <v>-0.37931034482758619</v>
      </c>
      <c r="CO60" s="116">
        <f t="shared" si="39"/>
        <v>-0.22413793103448276</v>
      </c>
    </row>
    <row r="61" spans="1:93" ht="28">
      <c r="A61" s="41" t="s">
        <v>80</v>
      </c>
      <c r="B61" s="44" t="s">
        <v>14</v>
      </c>
      <c r="C61" s="44">
        <v>7</v>
      </c>
      <c r="D61" s="44">
        <v>5</v>
      </c>
      <c r="E61" s="44">
        <v>5</v>
      </c>
      <c r="F61" s="44"/>
      <c r="G61" s="44"/>
      <c r="H61" s="44"/>
      <c r="I61" s="44"/>
      <c r="K61" s="103">
        <f>_xlfn.XLOOKUP($C61,'SQUO grid'!$B$4:$B$18,'SQUO grid'!C$4:C$18,"error",0,1)</f>
        <v>15</v>
      </c>
      <c r="L61" s="103">
        <f>_xlfn.XLOOKUP($C61,'SQUO grid'!$B$4:$B$18,'SQUO grid'!D$4:D$18,"error",0,1)</f>
        <v>20</v>
      </c>
      <c r="M61" s="103">
        <f>_xlfn.XLOOKUP($C61,'SQUO grid'!$B$4:$B$18,'SQUO grid'!E$4:E$18,"error",0,1)</f>
        <v>21</v>
      </c>
      <c r="N61" s="103">
        <f>_xlfn.XLOOKUP($C61,'SQUO grid'!$B$4:$B$18,'SQUO grid'!F$4:F$18,"error",0,1)</f>
        <v>27</v>
      </c>
      <c r="O61" s="103">
        <f>_xlfn.XLOOKUP($C61,'SQUO grid'!$B$4:$B$18,'SQUO grid'!G$4:G$18,"error",0,1)</f>
        <v>26</v>
      </c>
      <c r="P61" s="103">
        <f>_xlfn.XLOOKUP($C61,'SQUO grid'!$B$4:$B$18,'SQUO grid'!H$4:H$18,"error",0,1)</f>
        <v>34</v>
      </c>
      <c r="Q61" s="103">
        <f>_xlfn.XLOOKUP($C61,'SQUO grid'!$B$4:$B$18,'SQUO grid'!I$4:I$18,"error",0,1)</f>
        <v>31</v>
      </c>
      <c r="R61" s="103">
        <f>_xlfn.XLOOKUP($C61,'SQUO grid'!$B$4:$B$18,'SQUO grid'!J$4:J$18,"error",0,1)</f>
        <v>41</v>
      </c>
      <c r="S61" s="103">
        <f>_xlfn.XLOOKUP($C61,'SQUO grid'!$B$4:$B$18,'SQUO grid'!K$4:K$18,"error",0,1)</f>
        <v>36</v>
      </c>
      <c r="T61" s="103">
        <f>_xlfn.XLOOKUP($C61,'SQUO grid'!$B$4:$B$18,'SQUO grid'!L$4:L$18,"error",0,1)</f>
        <v>48</v>
      </c>
      <c r="U61" s="103">
        <f>_xlfn.XLOOKUP($C61,'SQUO grid'!$B$4:$B$18,'SQUO grid'!M$4:M$18,"error",0,1)</f>
        <v>41</v>
      </c>
      <c r="V61" s="103">
        <f>_xlfn.XLOOKUP($C61,'SQUO grid'!$B$4:$B$18,'SQUO grid'!N$4:N$18,"error",0,1)</f>
        <v>54</v>
      </c>
      <c r="W61" s="103">
        <f>_xlfn.XLOOKUP($C61,'SQUO grid'!$B$4:$B$18,'SQUO grid'!O$4:O$18,"error",0,1)</f>
        <v>57</v>
      </c>
      <c r="X61" s="103">
        <f>_xlfn.XLOOKUP($C61,'SQUO grid'!$B$4:$B$18,'SQUO grid'!P$4:P$18,"error",0,1)</f>
        <v>75</v>
      </c>
      <c r="Y61" s="103">
        <f>_xlfn.XLOOKUP($C61,'SQUO grid'!$B$4:$B$18,'SQUO grid'!Q$4:Q$18,"error",0,1)</f>
        <v>67</v>
      </c>
      <c r="Z61" s="103">
        <f>_xlfn.XLOOKUP($C61,'SQUO grid'!$B$4:$B$18,'SQUO grid'!R$4:R$18,"error",0,1)</f>
        <v>89</v>
      </c>
      <c r="AA61" s="103">
        <f>_xlfn.XLOOKUP($C61,'SQUO grid'!$B$4:$B$18,'SQUO grid'!S$4:S$18,"error",0,1)</f>
        <v>77</v>
      </c>
      <c r="AB61" s="103">
        <f>_xlfn.XLOOKUP($C61,'SQUO grid'!$B$4:$B$18,'SQUO grid'!T$4:T$18,"error",0,1)</f>
        <v>102</v>
      </c>
      <c r="AC61" s="103">
        <f>_xlfn.XLOOKUP($C61,'SQUO grid'!$B$4:$B$18,'SQUO grid'!U$4:U$18,"error",0,1)</f>
        <v>87</v>
      </c>
      <c r="AD61" s="103">
        <f>_xlfn.XLOOKUP($C61,'SQUO grid'!$B$4:$B$18,'SQUO grid'!V$4:V$18,"error",0,1)</f>
        <v>116</v>
      </c>
      <c r="AF61" s="103">
        <f>_xlfn.XLOOKUP($D61,'Compiled grid proposal'!$C$5:$C$22,'Compiled grid proposal'!D$5:D$22,"error",0,1)</f>
        <v>3.5999999999999996</v>
      </c>
      <c r="AG61" s="103">
        <f>_xlfn.XLOOKUP($D61,'Compiled grid proposal'!$C$5:$C$22,'Compiled grid proposal'!E$5:E$22,"error",0,1)</f>
        <v>12</v>
      </c>
      <c r="AH61" s="103">
        <f>_xlfn.XLOOKUP($D61,'Compiled grid proposal'!$C$5:$C$22,'Compiled grid proposal'!F$5:F$22,"error",0,1)</f>
        <v>4.3199999999999994</v>
      </c>
      <c r="AI61" s="103">
        <f>_xlfn.XLOOKUP($D61,'Compiled grid proposal'!$C$5:$C$22,'Compiled grid proposal'!G$5:G$22,"error",0,1)</f>
        <v>14.399999999999999</v>
      </c>
      <c r="AJ61" s="103">
        <f>_xlfn.XLOOKUP($D61,'Compiled grid proposal'!$C$5:$C$22,'Compiled grid proposal'!H$5:H$22,"error",0,1)</f>
        <v>5.1839999999999993</v>
      </c>
      <c r="AK61" s="103">
        <f>_xlfn.XLOOKUP($D61,'Compiled grid proposal'!$C$5:$C$22,'Compiled grid proposal'!I$5:I$22,"error",0,1)</f>
        <v>17.279999999999998</v>
      </c>
      <c r="AL61" s="103">
        <f>_xlfn.XLOOKUP($D61,'Compiled grid proposal'!$C$5:$C$22,'Compiled grid proposal'!J$5:J$22,"error",0,1)</f>
        <v>6.2207999999999988</v>
      </c>
      <c r="AM61" s="103">
        <f>_xlfn.XLOOKUP($D61,'Compiled grid proposal'!$C$5:$C$22,'Compiled grid proposal'!K$5:K$22,"error",0,1)</f>
        <v>20.735999999999997</v>
      </c>
      <c r="AN61" s="103">
        <f>_xlfn.XLOOKUP($D61,'Compiled grid proposal'!$C$5:$C$22,'Compiled grid proposal'!L$5:L$22,"error",0,1)</f>
        <v>7.4649599999999978</v>
      </c>
      <c r="AO61" s="103">
        <f>_xlfn.XLOOKUP($D61,'Compiled grid proposal'!$C$5:$C$22,'Compiled grid proposal'!M$5:M$22,"error",0,1)</f>
        <v>24.883199999999995</v>
      </c>
      <c r="AP61" s="103">
        <f>_xlfn.XLOOKUP($D61,'Compiled grid proposal'!$C$5:$C$22,'Compiled grid proposal'!N$5:N$22,"error",0,1)</f>
        <v>8.957951999999997</v>
      </c>
      <c r="AQ61" s="103">
        <f>_xlfn.XLOOKUP($D61,'Compiled grid proposal'!$C$5:$C$22,'Compiled grid proposal'!O$5:O$22,"error",0,1)</f>
        <v>29.859839999999991</v>
      </c>
      <c r="AR61" s="103">
        <f>_xlfn.XLOOKUP($D61,'Compiled grid proposal'!$C$5:$C$22,'Compiled grid proposal'!P$5:P$22,"error",0,1)</f>
        <v>10.749542399999996</v>
      </c>
      <c r="AS61" s="103">
        <f>_xlfn.XLOOKUP($D61,'Compiled grid proposal'!$C$5:$C$22,'Compiled grid proposal'!Q$5:Q$22,"error",0,1)</f>
        <v>35.831807999999988</v>
      </c>
      <c r="AT61" s="103">
        <f>_xlfn.XLOOKUP($D61,'Compiled grid proposal'!$C$5:$C$22,'Compiled grid proposal'!R$5:R$22,"error",0,1)</f>
        <v>12.899450879999995</v>
      </c>
      <c r="AU61" s="103">
        <f>_xlfn.XLOOKUP($D61,'Compiled grid proposal'!$C$5:$C$22,'Compiled grid proposal'!S$5:S$22,"error",0,1)</f>
        <v>42.998169599999983</v>
      </c>
      <c r="AV61" s="103">
        <f>_xlfn.XLOOKUP($D61,'Compiled grid proposal'!$C$5:$C$22,'Compiled grid proposal'!T$5:T$22,"error",0,1)</f>
        <v>15.479341055999992</v>
      </c>
      <c r="AW61" s="103">
        <f>_xlfn.XLOOKUP($D61,'Compiled grid proposal'!$C$5:$C$22,'Compiled grid proposal'!U$5:U$22,"error",0,1)</f>
        <v>51.597803519999978</v>
      </c>
      <c r="AX61" s="103">
        <f>_xlfn.XLOOKUP($D61,'Compiled grid proposal'!$C$5:$C$22,'Compiled grid proposal'!V$5:V$22,"error",0,1)</f>
        <v>18</v>
      </c>
      <c r="AY61" s="103">
        <f>_xlfn.XLOOKUP($D61,'Compiled grid proposal'!$C$5:$C$22,'Compiled grid proposal'!W$5:W$22,"error",0,1)</f>
        <v>60</v>
      </c>
      <c r="BA61" s="115">
        <f t="shared" si="0"/>
        <v>-11.4</v>
      </c>
      <c r="BB61" s="115">
        <f t="shared" si="1"/>
        <v>-8</v>
      </c>
      <c r="BC61" s="115">
        <f t="shared" si="2"/>
        <v>-16.68</v>
      </c>
      <c r="BD61" s="115">
        <f t="shared" si="3"/>
        <v>-12.600000000000001</v>
      </c>
      <c r="BE61" s="115">
        <f t="shared" si="4"/>
        <v>-20.816000000000003</v>
      </c>
      <c r="BF61" s="115">
        <f t="shared" si="5"/>
        <v>-16.720000000000002</v>
      </c>
      <c r="BG61" s="115">
        <f t="shared" si="6"/>
        <v>-24.779200000000003</v>
      </c>
      <c r="BH61" s="115">
        <f t="shared" si="7"/>
        <v>-20.264000000000003</v>
      </c>
      <c r="BI61" s="115">
        <f t="shared" si="8"/>
        <v>-28.535040000000002</v>
      </c>
      <c r="BJ61" s="115">
        <f t="shared" si="9"/>
        <v>-23.116800000000005</v>
      </c>
      <c r="BK61" s="115">
        <f t="shared" si="10"/>
        <v>-32.042048000000001</v>
      </c>
      <c r="BL61" s="115">
        <f t="shared" si="11"/>
        <v>-24.140160000000009</v>
      </c>
      <c r="BM61" s="115">
        <f t="shared" si="12"/>
        <v>-46.250457600000004</v>
      </c>
      <c r="BN61" s="115">
        <f t="shared" si="13"/>
        <v>-39.168192000000012</v>
      </c>
      <c r="BO61" s="115">
        <f t="shared" si="14"/>
        <v>-54.100549120000004</v>
      </c>
      <c r="BP61" s="115">
        <f t="shared" si="15"/>
        <v>-46.001830400000017</v>
      </c>
      <c r="BQ61" s="115">
        <f t="shared" si="16"/>
        <v>-61.520658944000004</v>
      </c>
      <c r="BR61" s="115">
        <f t="shared" si="17"/>
        <v>-50.402196480000022</v>
      </c>
      <c r="BS61" s="115">
        <f t="shared" si="18"/>
        <v>-69</v>
      </c>
      <c r="BT61" s="115">
        <f t="shared" si="19"/>
        <v>-56</v>
      </c>
      <c r="BV61" s="116">
        <f t="shared" si="20"/>
        <v>-0.76</v>
      </c>
      <c r="BW61" s="116">
        <f t="shared" si="21"/>
        <v>-0.4</v>
      </c>
      <c r="BX61" s="116">
        <f t="shared" si="22"/>
        <v>-0.79428571428571426</v>
      </c>
      <c r="BY61" s="116">
        <f t="shared" si="23"/>
        <v>-0.46666666666666673</v>
      </c>
      <c r="BZ61" s="116">
        <f t="shared" si="24"/>
        <v>-0.80061538461538473</v>
      </c>
      <c r="CA61" s="116">
        <f t="shared" si="25"/>
        <v>-0.49176470588235299</v>
      </c>
      <c r="CB61" s="116">
        <f t="shared" si="26"/>
        <v>-0.79932903225806462</v>
      </c>
      <c r="CC61" s="116">
        <f t="shared" si="27"/>
        <v>-0.49424390243902444</v>
      </c>
      <c r="CD61" s="116">
        <f t="shared" si="28"/>
        <v>-0.79264000000000001</v>
      </c>
      <c r="CE61" s="116">
        <f t="shared" si="29"/>
        <v>-0.48160000000000008</v>
      </c>
      <c r="CF61" s="116">
        <f t="shared" si="30"/>
        <v>-0.7815133658536586</v>
      </c>
      <c r="CG61" s="116">
        <f t="shared" si="31"/>
        <v>-0.44704000000000016</v>
      </c>
      <c r="CH61" s="116">
        <f t="shared" si="32"/>
        <v>-0.81141153684210532</v>
      </c>
      <c r="CI61" s="116">
        <f t="shared" si="33"/>
        <v>-0.52224256000000013</v>
      </c>
      <c r="CJ61" s="116">
        <f t="shared" si="34"/>
        <v>-0.80747088238805975</v>
      </c>
      <c r="CK61" s="116">
        <f t="shared" si="35"/>
        <v>-0.51687449887640469</v>
      </c>
      <c r="CL61" s="116">
        <f t="shared" si="36"/>
        <v>-0.79896959667532474</v>
      </c>
      <c r="CM61" s="116">
        <f t="shared" si="37"/>
        <v>-0.49413918117647082</v>
      </c>
      <c r="CN61" s="116">
        <f t="shared" si="38"/>
        <v>-0.7931034482758621</v>
      </c>
      <c r="CO61" s="116">
        <f t="shared" si="39"/>
        <v>-0.48275862068965519</v>
      </c>
    </row>
    <row r="62" spans="1:93" ht="28">
      <c r="A62" s="41" t="s">
        <v>81</v>
      </c>
      <c r="B62" s="44" t="s">
        <v>14</v>
      </c>
      <c r="C62" s="44">
        <v>7</v>
      </c>
      <c r="D62" s="44">
        <v>5</v>
      </c>
      <c r="E62" s="44">
        <v>5</v>
      </c>
      <c r="F62" s="44"/>
      <c r="G62" s="44"/>
      <c r="H62" s="44"/>
      <c r="I62" s="44"/>
      <c r="K62" s="103">
        <f>_xlfn.XLOOKUP($C62,'SQUO grid'!$B$4:$B$18,'SQUO grid'!C$4:C$18,"error",0,1)</f>
        <v>15</v>
      </c>
      <c r="L62" s="103">
        <f>_xlfn.XLOOKUP($C62,'SQUO grid'!$B$4:$B$18,'SQUO grid'!D$4:D$18,"error",0,1)</f>
        <v>20</v>
      </c>
      <c r="M62" s="103">
        <f>_xlfn.XLOOKUP($C62,'SQUO grid'!$B$4:$B$18,'SQUO grid'!E$4:E$18,"error",0,1)</f>
        <v>21</v>
      </c>
      <c r="N62" s="103">
        <f>_xlfn.XLOOKUP($C62,'SQUO grid'!$B$4:$B$18,'SQUO grid'!F$4:F$18,"error",0,1)</f>
        <v>27</v>
      </c>
      <c r="O62" s="103">
        <f>_xlfn.XLOOKUP($C62,'SQUO grid'!$B$4:$B$18,'SQUO grid'!G$4:G$18,"error",0,1)</f>
        <v>26</v>
      </c>
      <c r="P62" s="103">
        <f>_xlfn.XLOOKUP($C62,'SQUO grid'!$B$4:$B$18,'SQUO grid'!H$4:H$18,"error",0,1)</f>
        <v>34</v>
      </c>
      <c r="Q62" s="103">
        <f>_xlfn.XLOOKUP($C62,'SQUO grid'!$B$4:$B$18,'SQUO grid'!I$4:I$18,"error",0,1)</f>
        <v>31</v>
      </c>
      <c r="R62" s="103">
        <f>_xlfn.XLOOKUP($C62,'SQUO grid'!$B$4:$B$18,'SQUO grid'!J$4:J$18,"error",0,1)</f>
        <v>41</v>
      </c>
      <c r="S62" s="103">
        <f>_xlfn.XLOOKUP($C62,'SQUO grid'!$B$4:$B$18,'SQUO grid'!K$4:K$18,"error",0,1)</f>
        <v>36</v>
      </c>
      <c r="T62" s="103">
        <f>_xlfn.XLOOKUP($C62,'SQUO grid'!$B$4:$B$18,'SQUO grid'!L$4:L$18,"error",0,1)</f>
        <v>48</v>
      </c>
      <c r="U62" s="103">
        <f>_xlfn.XLOOKUP($C62,'SQUO grid'!$B$4:$B$18,'SQUO grid'!M$4:M$18,"error",0,1)</f>
        <v>41</v>
      </c>
      <c r="V62" s="103">
        <f>_xlfn.XLOOKUP($C62,'SQUO grid'!$B$4:$B$18,'SQUO grid'!N$4:N$18,"error",0,1)</f>
        <v>54</v>
      </c>
      <c r="W62" s="103">
        <f>_xlfn.XLOOKUP($C62,'SQUO grid'!$B$4:$B$18,'SQUO grid'!O$4:O$18,"error",0,1)</f>
        <v>57</v>
      </c>
      <c r="X62" s="103">
        <f>_xlfn.XLOOKUP($C62,'SQUO grid'!$B$4:$B$18,'SQUO grid'!P$4:P$18,"error",0,1)</f>
        <v>75</v>
      </c>
      <c r="Y62" s="103">
        <f>_xlfn.XLOOKUP($C62,'SQUO grid'!$B$4:$B$18,'SQUO grid'!Q$4:Q$18,"error",0,1)</f>
        <v>67</v>
      </c>
      <c r="Z62" s="103">
        <f>_xlfn.XLOOKUP($C62,'SQUO grid'!$B$4:$B$18,'SQUO grid'!R$4:R$18,"error",0,1)</f>
        <v>89</v>
      </c>
      <c r="AA62" s="103">
        <f>_xlfn.XLOOKUP($C62,'SQUO grid'!$B$4:$B$18,'SQUO grid'!S$4:S$18,"error",0,1)</f>
        <v>77</v>
      </c>
      <c r="AB62" s="103">
        <f>_xlfn.XLOOKUP($C62,'SQUO grid'!$B$4:$B$18,'SQUO grid'!T$4:T$18,"error",0,1)</f>
        <v>102</v>
      </c>
      <c r="AC62" s="103">
        <f>_xlfn.XLOOKUP($C62,'SQUO grid'!$B$4:$B$18,'SQUO grid'!U$4:U$18,"error",0,1)</f>
        <v>87</v>
      </c>
      <c r="AD62" s="103">
        <f>_xlfn.XLOOKUP($C62,'SQUO grid'!$B$4:$B$18,'SQUO grid'!V$4:V$18,"error",0,1)</f>
        <v>116</v>
      </c>
      <c r="AF62" s="103">
        <f>_xlfn.XLOOKUP($D62,'Compiled grid proposal'!$C$5:$C$22,'Compiled grid proposal'!D$5:D$22,"error",0,1)</f>
        <v>3.5999999999999996</v>
      </c>
      <c r="AG62" s="103">
        <f>_xlfn.XLOOKUP($D62,'Compiled grid proposal'!$C$5:$C$22,'Compiled grid proposal'!E$5:E$22,"error",0,1)</f>
        <v>12</v>
      </c>
      <c r="AH62" s="103">
        <f>_xlfn.XLOOKUP($D62,'Compiled grid proposal'!$C$5:$C$22,'Compiled grid proposal'!F$5:F$22,"error",0,1)</f>
        <v>4.3199999999999994</v>
      </c>
      <c r="AI62" s="103">
        <f>_xlfn.XLOOKUP($D62,'Compiled grid proposal'!$C$5:$C$22,'Compiled grid proposal'!G$5:G$22,"error",0,1)</f>
        <v>14.399999999999999</v>
      </c>
      <c r="AJ62" s="103">
        <f>_xlfn.XLOOKUP($D62,'Compiled grid proposal'!$C$5:$C$22,'Compiled grid proposal'!H$5:H$22,"error",0,1)</f>
        <v>5.1839999999999993</v>
      </c>
      <c r="AK62" s="103">
        <f>_xlfn.XLOOKUP($D62,'Compiled grid proposal'!$C$5:$C$22,'Compiled grid proposal'!I$5:I$22,"error",0,1)</f>
        <v>17.279999999999998</v>
      </c>
      <c r="AL62" s="103">
        <f>_xlfn.XLOOKUP($D62,'Compiled grid proposal'!$C$5:$C$22,'Compiled grid proposal'!J$5:J$22,"error",0,1)</f>
        <v>6.2207999999999988</v>
      </c>
      <c r="AM62" s="103">
        <f>_xlfn.XLOOKUP($D62,'Compiled grid proposal'!$C$5:$C$22,'Compiled grid proposal'!K$5:K$22,"error",0,1)</f>
        <v>20.735999999999997</v>
      </c>
      <c r="AN62" s="103">
        <f>_xlfn.XLOOKUP($D62,'Compiled grid proposal'!$C$5:$C$22,'Compiled grid proposal'!L$5:L$22,"error",0,1)</f>
        <v>7.4649599999999978</v>
      </c>
      <c r="AO62" s="103">
        <f>_xlfn.XLOOKUP($D62,'Compiled grid proposal'!$C$5:$C$22,'Compiled grid proposal'!M$5:M$22,"error",0,1)</f>
        <v>24.883199999999995</v>
      </c>
      <c r="AP62" s="103">
        <f>_xlfn.XLOOKUP($D62,'Compiled grid proposal'!$C$5:$C$22,'Compiled grid proposal'!N$5:N$22,"error",0,1)</f>
        <v>8.957951999999997</v>
      </c>
      <c r="AQ62" s="103">
        <f>_xlfn.XLOOKUP($D62,'Compiled grid proposal'!$C$5:$C$22,'Compiled grid proposal'!O$5:O$22,"error",0,1)</f>
        <v>29.859839999999991</v>
      </c>
      <c r="AR62" s="103">
        <f>_xlfn.XLOOKUP($D62,'Compiled grid proposal'!$C$5:$C$22,'Compiled grid proposal'!P$5:P$22,"error",0,1)</f>
        <v>10.749542399999996</v>
      </c>
      <c r="AS62" s="103">
        <f>_xlfn.XLOOKUP($D62,'Compiled grid proposal'!$C$5:$C$22,'Compiled grid proposal'!Q$5:Q$22,"error",0,1)</f>
        <v>35.831807999999988</v>
      </c>
      <c r="AT62" s="103">
        <f>_xlfn.XLOOKUP($D62,'Compiled grid proposal'!$C$5:$C$22,'Compiled grid proposal'!R$5:R$22,"error",0,1)</f>
        <v>12.899450879999995</v>
      </c>
      <c r="AU62" s="103">
        <f>_xlfn.XLOOKUP($D62,'Compiled grid proposal'!$C$5:$C$22,'Compiled grid proposal'!S$5:S$22,"error",0,1)</f>
        <v>42.998169599999983</v>
      </c>
      <c r="AV62" s="103">
        <f>_xlfn.XLOOKUP($D62,'Compiled grid proposal'!$C$5:$C$22,'Compiled grid proposal'!T$5:T$22,"error",0,1)</f>
        <v>15.479341055999992</v>
      </c>
      <c r="AW62" s="103">
        <f>_xlfn.XLOOKUP($D62,'Compiled grid proposal'!$C$5:$C$22,'Compiled grid proposal'!U$5:U$22,"error",0,1)</f>
        <v>51.597803519999978</v>
      </c>
      <c r="AX62" s="103">
        <f>_xlfn.XLOOKUP($D62,'Compiled grid proposal'!$C$5:$C$22,'Compiled grid proposal'!V$5:V$22,"error",0,1)</f>
        <v>18</v>
      </c>
      <c r="AY62" s="103">
        <f>_xlfn.XLOOKUP($D62,'Compiled grid proposal'!$C$5:$C$22,'Compiled grid proposal'!W$5:W$22,"error",0,1)</f>
        <v>60</v>
      </c>
      <c r="BA62" s="115">
        <f t="shared" si="0"/>
        <v>-11.4</v>
      </c>
      <c r="BB62" s="115">
        <f t="shared" si="1"/>
        <v>-8</v>
      </c>
      <c r="BC62" s="115">
        <f t="shared" si="2"/>
        <v>-16.68</v>
      </c>
      <c r="BD62" s="115">
        <f t="shared" si="3"/>
        <v>-12.600000000000001</v>
      </c>
      <c r="BE62" s="115">
        <f t="shared" si="4"/>
        <v>-20.816000000000003</v>
      </c>
      <c r="BF62" s="115">
        <f t="shared" si="5"/>
        <v>-16.720000000000002</v>
      </c>
      <c r="BG62" s="115">
        <f t="shared" si="6"/>
        <v>-24.779200000000003</v>
      </c>
      <c r="BH62" s="115">
        <f t="shared" si="7"/>
        <v>-20.264000000000003</v>
      </c>
      <c r="BI62" s="115">
        <f t="shared" si="8"/>
        <v>-28.535040000000002</v>
      </c>
      <c r="BJ62" s="115">
        <f t="shared" si="9"/>
        <v>-23.116800000000005</v>
      </c>
      <c r="BK62" s="115">
        <f t="shared" si="10"/>
        <v>-32.042048000000001</v>
      </c>
      <c r="BL62" s="115">
        <f t="shared" si="11"/>
        <v>-24.140160000000009</v>
      </c>
      <c r="BM62" s="115">
        <f t="shared" si="12"/>
        <v>-46.250457600000004</v>
      </c>
      <c r="BN62" s="115">
        <f t="shared" si="13"/>
        <v>-39.168192000000012</v>
      </c>
      <c r="BO62" s="115">
        <f t="shared" si="14"/>
        <v>-54.100549120000004</v>
      </c>
      <c r="BP62" s="115">
        <f t="shared" si="15"/>
        <v>-46.001830400000017</v>
      </c>
      <c r="BQ62" s="115">
        <f t="shared" si="16"/>
        <v>-61.520658944000004</v>
      </c>
      <c r="BR62" s="115">
        <f t="shared" si="17"/>
        <v>-50.402196480000022</v>
      </c>
      <c r="BS62" s="115">
        <f t="shared" si="18"/>
        <v>-69</v>
      </c>
      <c r="BT62" s="115">
        <f t="shared" si="19"/>
        <v>-56</v>
      </c>
      <c r="BV62" s="116">
        <f t="shared" si="20"/>
        <v>-0.76</v>
      </c>
      <c r="BW62" s="116">
        <f t="shared" si="21"/>
        <v>-0.4</v>
      </c>
      <c r="BX62" s="116">
        <f t="shared" si="22"/>
        <v>-0.79428571428571426</v>
      </c>
      <c r="BY62" s="116">
        <f t="shared" si="23"/>
        <v>-0.46666666666666673</v>
      </c>
      <c r="BZ62" s="116">
        <f t="shared" si="24"/>
        <v>-0.80061538461538473</v>
      </c>
      <c r="CA62" s="116">
        <f t="shared" si="25"/>
        <v>-0.49176470588235299</v>
      </c>
      <c r="CB62" s="116">
        <f t="shared" si="26"/>
        <v>-0.79932903225806462</v>
      </c>
      <c r="CC62" s="116">
        <f t="shared" si="27"/>
        <v>-0.49424390243902444</v>
      </c>
      <c r="CD62" s="116">
        <f t="shared" si="28"/>
        <v>-0.79264000000000001</v>
      </c>
      <c r="CE62" s="116">
        <f t="shared" si="29"/>
        <v>-0.48160000000000008</v>
      </c>
      <c r="CF62" s="116">
        <f t="shared" si="30"/>
        <v>-0.7815133658536586</v>
      </c>
      <c r="CG62" s="116">
        <f t="shared" si="31"/>
        <v>-0.44704000000000016</v>
      </c>
      <c r="CH62" s="116">
        <f t="shared" si="32"/>
        <v>-0.81141153684210532</v>
      </c>
      <c r="CI62" s="116">
        <f t="shared" si="33"/>
        <v>-0.52224256000000013</v>
      </c>
      <c r="CJ62" s="116">
        <f t="shared" si="34"/>
        <v>-0.80747088238805975</v>
      </c>
      <c r="CK62" s="116">
        <f t="shared" si="35"/>
        <v>-0.51687449887640469</v>
      </c>
      <c r="CL62" s="116">
        <f t="shared" si="36"/>
        <v>-0.79896959667532474</v>
      </c>
      <c r="CM62" s="116">
        <f t="shared" si="37"/>
        <v>-0.49413918117647082</v>
      </c>
      <c r="CN62" s="116">
        <f t="shared" si="38"/>
        <v>-0.7931034482758621</v>
      </c>
      <c r="CO62" s="116">
        <f t="shared" si="39"/>
        <v>-0.48275862068965519</v>
      </c>
    </row>
    <row r="63" spans="1:93" ht="42">
      <c r="A63" s="41" t="s">
        <v>82</v>
      </c>
      <c r="B63" s="44" t="s">
        <v>14</v>
      </c>
      <c r="C63" s="44">
        <v>7</v>
      </c>
      <c r="D63" s="44">
        <v>5</v>
      </c>
      <c r="E63" s="44">
        <v>5</v>
      </c>
      <c r="F63" s="44"/>
      <c r="G63" s="44"/>
      <c r="H63" s="44"/>
      <c r="I63" s="44"/>
      <c r="K63" s="103">
        <f>_xlfn.XLOOKUP($C63,'SQUO grid'!$B$4:$B$18,'SQUO grid'!C$4:C$18,"error",0,1)</f>
        <v>15</v>
      </c>
      <c r="L63" s="103">
        <f>_xlfn.XLOOKUP($C63,'SQUO grid'!$B$4:$B$18,'SQUO grid'!D$4:D$18,"error",0,1)</f>
        <v>20</v>
      </c>
      <c r="M63" s="103">
        <f>_xlfn.XLOOKUP($C63,'SQUO grid'!$B$4:$B$18,'SQUO grid'!E$4:E$18,"error",0,1)</f>
        <v>21</v>
      </c>
      <c r="N63" s="103">
        <f>_xlfn.XLOOKUP($C63,'SQUO grid'!$B$4:$B$18,'SQUO grid'!F$4:F$18,"error",0,1)</f>
        <v>27</v>
      </c>
      <c r="O63" s="103">
        <f>_xlfn.XLOOKUP($C63,'SQUO grid'!$B$4:$B$18,'SQUO grid'!G$4:G$18,"error",0,1)</f>
        <v>26</v>
      </c>
      <c r="P63" s="103">
        <f>_xlfn.XLOOKUP($C63,'SQUO grid'!$B$4:$B$18,'SQUO grid'!H$4:H$18,"error",0,1)</f>
        <v>34</v>
      </c>
      <c r="Q63" s="103">
        <f>_xlfn.XLOOKUP($C63,'SQUO grid'!$B$4:$B$18,'SQUO grid'!I$4:I$18,"error",0,1)</f>
        <v>31</v>
      </c>
      <c r="R63" s="103">
        <f>_xlfn.XLOOKUP($C63,'SQUO grid'!$B$4:$B$18,'SQUO grid'!J$4:J$18,"error",0,1)</f>
        <v>41</v>
      </c>
      <c r="S63" s="103">
        <f>_xlfn.XLOOKUP($C63,'SQUO grid'!$B$4:$B$18,'SQUO grid'!K$4:K$18,"error",0,1)</f>
        <v>36</v>
      </c>
      <c r="T63" s="103">
        <f>_xlfn.XLOOKUP($C63,'SQUO grid'!$B$4:$B$18,'SQUO grid'!L$4:L$18,"error",0,1)</f>
        <v>48</v>
      </c>
      <c r="U63" s="103">
        <f>_xlfn.XLOOKUP($C63,'SQUO grid'!$B$4:$B$18,'SQUO grid'!M$4:M$18,"error",0,1)</f>
        <v>41</v>
      </c>
      <c r="V63" s="103">
        <f>_xlfn.XLOOKUP($C63,'SQUO grid'!$B$4:$B$18,'SQUO grid'!N$4:N$18,"error",0,1)</f>
        <v>54</v>
      </c>
      <c r="W63" s="103">
        <f>_xlfn.XLOOKUP($C63,'SQUO grid'!$B$4:$B$18,'SQUO grid'!O$4:O$18,"error",0,1)</f>
        <v>57</v>
      </c>
      <c r="X63" s="103">
        <f>_xlfn.XLOOKUP($C63,'SQUO grid'!$B$4:$B$18,'SQUO grid'!P$4:P$18,"error",0,1)</f>
        <v>75</v>
      </c>
      <c r="Y63" s="103">
        <f>_xlfn.XLOOKUP($C63,'SQUO grid'!$B$4:$B$18,'SQUO grid'!Q$4:Q$18,"error",0,1)</f>
        <v>67</v>
      </c>
      <c r="Z63" s="103">
        <f>_xlfn.XLOOKUP($C63,'SQUO grid'!$B$4:$B$18,'SQUO grid'!R$4:R$18,"error",0,1)</f>
        <v>89</v>
      </c>
      <c r="AA63" s="103">
        <f>_xlfn.XLOOKUP($C63,'SQUO grid'!$B$4:$B$18,'SQUO grid'!S$4:S$18,"error",0,1)</f>
        <v>77</v>
      </c>
      <c r="AB63" s="103">
        <f>_xlfn.XLOOKUP($C63,'SQUO grid'!$B$4:$B$18,'SQUO grid'!T$4:T$18,"error",0,1)</f>
        <v>102</v>
      </c>
      <c r="AC63" s="103">
        <f>_xlfn.XLOOKUP($C63,'SQUO grid'!$B$4:$B$18,'SQUO grid'!U$4:U$18,"error",0,1)</f>
        <v>87</v>
      </c>
      <c r="AD63" s="103">
        <f>_xlfn.XLOOKUP($C63,'SQUO grid'!$B$4:$B$18,'SQUO grid'!V$4:V$18,"error",0,1)</f>
        <v>116</v>
      </c>
      <c r="AF63" s="103">
        <f>_xlfn.XLOOKUP($D63,'Compiled grid proposal'!$C$5:$C$22,'Compiled grid proposal'!D$5:D$22,"error",0,1)</f>
        <v>3.5999999999999996</v>
      </c>
      <c r="AG63" s="103">
        <f>_xlfn.XLOOKUP($D63,'Compiled grid proposal'!$C$5:$C$22,'Compiled grid proposal'!E$5:E$22,"error",0,1)</f>
        <v>12</v>
      </c>
      <c r="AH63" s="103">
        <f>_xlfn.XLOOKUP($D63,'Compiled grid proposal'!$C$5:$C$22,'Compiled grid proposal'!F$5:F$22,"error",0,1)</f>
        <v>4.3199999999999994</v>
      </c>
      <c r="AI63" s="103">
        <f>_xlfn.XLOOKUP($D63,'Compiled grid proposal'!$C$5:$C$22,'Compiled grid proposal'!G$5:G$22,"error",0,1)</f>
        <v>14.399999999999999</v>
      </c>
      <c r="AJ63" s="103">
        <f>_xlfn.XLOOKUP($D63,'Compiled grid proposal'!$C$5:$C$22,'Compiled grid proposal'!H$5:H$22,"error",0,1)</f>
        <v>5.1839999999999993</v>
      </c>
      <c r="AK63" s="103">
        <f>_xlfn.XLOOKUP($D63,'Compiled grid proposal'!$C$5:$C$22,'Compiled grid proposal'!I$5:I$22,"error",0,1)</f>
        <v>17.279999999999998</v>
      </c>
      <c r="AL63" s="103">
        <f>_xlfn.XLOOKUP($D63,'Compiled grid proposal'!$C$5:$C$22,'Compiled grid proposal'!J$5:J$22,"error",0,1)</f>
        <v>6.2207999999999988</v>
      </c>
      <c r="AM63" s="103">
        <f>_xlfn.XLOOKUP($D63,'Compiled grid proposal'!$C$5:$C$22,'Compiled grid proposal'!K$5:K$22,"error",0,1)</f>
        <v>20.735999999999997</v>
      </c>
      <c r="AN63" s="103">
        <f>_xlfn.XLOOKUP($D63,'Compiled grid proposal'!$C$5:$C$22,'Compiled grid proposal'!L$5:L$22,"error",0,1)</f>
        <v>7.4649599999999978</v>
      </c>
      <c r="AO63" s="103">
        <f>_xlfn.XLOOKUP($D63,'Compiled grid proposal'!$C$5:$C$22,'Compiled grid proposal'!M$5:M$22,"error",0,1)</f>
        <v>24.883199999999995</v>
      </c>
      <c r="AP63" s="103">
        <f>_xlfn.XLOOKUP($D63,'Compiled grid proposal'!$C$5:$C$22,'Compiled grid proposal'!N$5:N$22,"error",0,1)</f>
        <v>8.957951999999997</v>
      </c>
      <c r="AQ63" s="103">
        <f>_xlfn.XLOOKUP($D63,'Compiled grid proposal'!$C$5:$C$22,'Compiled grid proposal'!O$5:O$22,"error",0,1)</f>
        <v>29.859839999999991</v>
      </c>
      <c r="AR63" s="103">
        <f>_xlfn.XLOOKUP($D63,'Compiled grid proposal'!$C$5:$C$22,'Compiled grid proposal'!P$5:P$22,"error",0,1)</f>
        <v>10.749542399999996</v>
      </c>
      <c r="AS63" s="103">
        <f>_xlfn.XLOOKUP($D63,'Compiled grid proposal'!$C$5:$C$22,'Compiled grid proposal'!Q$5:Q$22,"error",0,1)</f>
        <v>35.831807999999988</v>
      </c>
      <c r="AT63" s="103">
        <f>_xlfn.XLOOKUP($D63,'Compiled grid proposal'!$C$5:$C$22,'Compiled grid proposal'!R$5:R$22,"error",0,1)</f>
        <v>12.899450879999995</v>
      </c>
      <c r="AU63" s="103">
        <f>_xlfn.XLOOKUP($D63,'Compiled grid proposal'!$C$5:$C$22,'Compiled grid proposal'!S$5:S$22,"error",0,1)</f>
        <v>42.998169599999983</v>
      </c>
      <c r="AV63" s="103">
        <f>_xlfn.XLOOKUP($D63,'Compiled grid proposal'!$C$5:$C$22,'Compiled grid proposal'!T$5:T$22,"error",0,1)</f>
        <v>15.479341055999992</v>
      </c>
      <c r="AW63" s="103">
        <f>_xlfn.XLOOKUP($D63,'Compiled grid proposal'!$C$5:$C$22,'Compiled grid proposal'!U$5:U$22,"error",0,1)</f>
        <v>51.597803519999978</v>
      </c>
      <c r="AX63" s="103">
        <f>_xlfn.XLOOKUP($D63,'Compiled grid proposal'!$C$5:$C$22,'Compiled grid proposal'!V$5:V$22,"error",0,1)</f>
        <v>18</v>
      </c>
      <c r="AY63" s="103">
        <f>_xlfn.XLOOKUP($D63,'Compiled grid proposal'!$C$5:$C$22,'Compiled grid proposal'!W$5:W$22,"error",0,1)</f>
        <v>60</v>
      </c>
      <c r="BA63" s="115">
        <f t="shared" si="0"/>
        <v>-11.4</v>
      </c>
      <c r="BB63" s="115">
        <f t="shared" si="1"/>
        <v>-8</v>
      </c>
      <c r="BC63" s="115">
        <f t="shared" si="2"/>
        <v>-16.68</v>
      </c>
      <c r="BD63" s="115">
        <f t="shared" si="3"/>
        <v>-12.600000000000001</v>
      </c>
      <c r="BE63" s="115">
        <f t="shared" si="4"/>
        <v>-20.816000000000003</v>
      </c>
      <c r="BF63" s="115">
        <f t="shared" si="5"/>
        <v>-16.720000000000002</v>
      </c>
      <c r="BG63" s="115">
        <f t="shared" si="6"/>
        <v>-24.779200000000003</v>
      </c>
      <c r="BH63" s="115">
        <f t="shared" si="7"/>
        <v>-20.264000000000003</v>
      </c>
      <c r="BI63" s="115">
        <f t="shared" si="8"/>
        <v>-28.535040000000002</v>
      </c>
      <c r="BJ63" s="115">
        <f t="shared" si="9"/>
        <v>-23.116800000000005</v>
      </c>
      <c r="BK63" s="115">
        <f t="shared" si="10"/>
        <v>-32.042048000000001</v>
      </c>
      <c r="BL63" s="115">
        <f t="shared" si="11"/>
        <v>-24.140160000000009</v>
      </c>
      <c r="BM63" s="115">
        <f t="shared" si="12"/>
        <v>-46.250457600000004</v>
      </c>
      <c r="BN63" s="115">
        <f t="shared" si="13"/>
        <v>-39.168192000000012</v>
      </c>
      <c r="BO63" s="115">
        <f t="shared" si="14"/>
        <v>-54.100549120000004</v>
      </c>
      <c r="BP63" s="115">
        <f t="shared" si="15"/>
        <v>-46.001830400000017</v>
      </c>
      <c r="BQ63" s="115">
        <f t="shared" si="16"/>
        <v>-61.520658944000004</v>
      </c>
      <c r="BR63" s="115">
        <f t="shared" si="17"/>
        <v>-50.402196480000022</v>
      </c>
      <c r="BS63" s="115">
        <f t="shared" si="18"/>
        <v>-69</v>
      </c>
      <c r="BT63" s="115">
        <f t="shared" si="19"/>
        <v>-56</v>
      </c>
      <c r="BV63" s="116">
        <f t="shared" si="20"/>
        <v>-0.76</v>
      </c>
      <c r="BW63" s="116">
        <f t="shared" si="21"/>
        <v>-0.4</v>
      </c>
      <c r="BX63" s="116">
        <f t="shared" si="22"/>
        <v>-0.79428571428571426</v>
      </c>
      <c r="BY63" s="116">
        <f t="shared" si="23"/>
        <v>-0.46666666666666673</v>
      </c>
      <c r="BZ63" s="116">
        <f t="shared" si="24"/>
        <v>-0.80061538461538473</v>
      </c>
      <c r="CA63" s="116">
        <f t="shared" si="25"/>
        <v>-0.49176470588235299</v>
      </c>
      <c r="CB63" s="116">
        <f t="shared" si="26"/>
        <v>-0.79932903225806462</v>
      </c>
      <c r="CC63" s="116">
        <f t="shared" si="27"/>
        <v>-0.49424390243902444</v>
      </c>
      <c r="CD63" s="116">
        <f t="shared" si="28"/>
        <v>-0.79264000000000001</v>
      </c>
      <c r="CE63" s="116">
        <f t="shared" si="29"/>
        <v>-0.48160000000000008</v>
      </c>
      <c r="CF63" s="116">
        <f t="shared" si="30"/>
        <v>-0.7815133658536586</v>
      </c>
      <c r="CG63" s="116">
        <f t="shared" si="31"/>
        <v>-0.44704000000000016</v>
      </c>
      <c r="CH63" s="116">
        <f t="shared" si="32"/>
        <v>-0.81141153684210532</v>
      </c>
      <c r="CI63" s="116">
        <f t="shared" si="33"/>
        <v>-0.52224256000000013</v>
      </c>
      <c r="CJ63" s="116">
        <f t="shared" si="34"/>
        <v>-0.80747088238805975</v>
      </c>
      <c r="CK63" s="116">
        <f t="shared" si="35"/>
        <v>-0.51687449887640469</v>
      </c>
      <c r="CL63" s="116">
        <f t="shared" si="36"/>
        <v>-0.79896959667532474</v>
      </c>
      <c r="CM63" s="116">
        <f t="shared" si="37"/>
        <v>-0.49413918117647082</v>
      </c>
      <c r="CN63" s="116">
        <f t="shared" si="38"/>
        <v>-0.7931034482758621</v>
      </c>
      <c r="CO63" s="116">
        <f t="shared" si="39"/>
        <v>-0.48275862068965519</v>
      </c>
    </row>
    <row r="64" spans="1:93" ht="42">
      <c r="A64" s="41" t="s">
        <v>83</v>
      </c>
      <c r="B64" s="44" t="s">
        <v>14</v>
      </c>
      <c r="C64" s="44">
        <v>7</v>
      </c>
      <c r="D64" s="44">
        <v>5</v>
      </c>
      <c r="E64" s="44">
        <v>5</v>
      </c>
      <c r="F64" s="44"/>
      <c r="G64" s="44"/>
      <c r="H64" s="44"/>
      <c r="I64" s="44"/>
      <c r="K64" s="103">
        <f>_xlfn.XLOOKUP($C64,'SQUO grid'!$B$4:$B$18,'SQUO grid'!C$4:C$18,"error",0,1)</f>
        <v>15</v>
      </c>
      <c r="L64" s="103">
        <f>_xlfn.XLOOKUP($C64,'SQUO grid'!$B$4:$B$18,'SQUO grid'!D$4:D$18,"error",0,1)</f>
        <v>20</v>
      </c>
      <c r="M64" s="103">
        <f>_xlfn.XLOOKUP($C64,'SQUO grid'!$B$4:$B$18,'SQUO grid'!E$4:E$18,"error",0,1)</f>
        <v>21</v>
      </c>
      <c r="N64" s="103">
        <f>_xlfn.XLOOKUP($C64,'SQUO grid'!$B$4:$B$18,'SQUO grid'!F$4:F$18,"error",0,1)</f>
        <v>27</v>
      </c>
      <c r="O64" s="103">
        <f>_xlfn.XLOOKUP($C64,'SQUO grid'!$B$4:$B$18,'SQUO grid'!G$4:G$18,"error",0,1)</f>
        <v>26</v>
      </c>
      <c r="P64" s="103">
        <f>_xlfn.XLOOKUP($C64,'SQUO grid'!$B$4:$B$18,'SQUO grid'!H$4:H$18,"error",0,1)</f>
        <v>34</v>
      </c>
      <c r="Q64" s="103">
        <f>_xlfn.XLOOKUP($C64,'SQUO grid'!$B$4:$B$18,'SQUO grid'!I$4:I$18,"error",0,1)</f>
        <v>31</v>
      </c>
      <c r="R64" s="103">
        <f>_xlfn.XLOOKUP($C64,'SQUO grid'!$B$4:$B$18,'SQUO grid'!J$4:J$18,"error",0,1)</f>
        <v>41</v>
      </c>
      <c r="S64" s="103">
        <f>_xlfn.XLOOKUP($C64,'SQUO grid'!$B$4:$B$18,'SQUO grid'!K$4:K$18,"error",0,1)</f>
        <v>36</v>
      </c>
      <c r="T64" s="103">
        <f>_xlfn.XLOOKUP($C64,'SQUO grid'!$B$4:$B$18,'SQUO grid'!L$4:L$18,"error",0,1)</f>
        <v>48</v>
      </c>
      <c r="U64" s="103">
        <f>_xlfn.XLOOKUP($C64,'SQUO grid'!$B$4:$B$18,'SQUO grid'!M$4:M$18,"error",0,1)</f>
        <v>41</v>
      </c>
      <c r="V64" s="103">
        <f>_xlfn.XLOOKUP($C64,'SQUO grid'!$B$4:$B$18,'SQUO grid'!N$4:N$18,"error",0,1)</f>
        <v>54</v>
      </c>
      <c r="W64" s="103">
        <f>_xlfn.XLOOKUP($C64,'SQUO grid'!$B$4:$B$18,'SQUO grid'!O$4:O$18,"error",0,1)</f>
        <v>57</v>
      </c>
      <c r="X64" s="103">
        <f>_xlfn.XLOOKUP($C64,'SQUO grid'!$B$4:$B$18,'SQUO grid'!P$4:P$18,"error",0,1)</f>
        <v>75</v>
      </c>
      <c r="Y64" s="103">
        <f>_xlfn.XLOOKUP($C64,'SQUO grid'!$B$4:$B$18,'SQUO grid'!Q$4:Q$18,"error",0,1)</f>
        <v>67</v>
      </c>
      <c r="Z64" s="103">
        <f>_xlfn.XLOOKUP($C64,'SQUO grid'!$B$4:$B$18,'SQUO grid'!R$4:R$18,"error",0,1)</f>
        <v>89</v>
      </c>
      <c r="AA64" s="103">
        <f>_xlfn.XLOOKUP($C64,'SQUO grid'!$B$4:$B$18,'SQUO grid'!S$4:S$18,"error",0,1)</f>
        <v>77</v>
      </c>
      <c r="AB64" s="103">
        <f>_xlfn.XLOOKUP($C64,'SQUO grid'!$B$4:$B$18,'SQUO grid'!T$4:T$18,"error",0,1)</f>
        <v>102</v>
      </c>
      <c r="AC64" s="103">
        <f>_xlfn.XLOOKUP($C64,'SQUO grid'!$B$4:$B$18,'SQUO grid'!U$4:U$18,"error",0,1)</f>
        <v>87</v>
      </c>
      <c r="AD64" s="103">
        <f>_xlfn.XLOOKUP($C64,'SQUO grid'!$B$4:$B$18,'SQUO grid'!V$4:V$18,"error",0,1)</f>
        <v>116</v>
      </c>
      <c r="AF64" s="103">
        <f>_xlfn.XLOOKUP($D64,'Compiled grid proposal'!$C$5:$C$22,'Compiled grid proposal'!D$5:D$22,"error",0,1)</f>
        <v>3.5999999999999996</v>
      </c>
      <c r="AG64" s="103">
        <f>_xlfn.XLOOKUP($D64,'Compiled grid proposal'!$C$5:$C$22,'Compiled grid proposal'!E$5:E$22,"error",0,1)</f>
        <v>12</v>
      </c>
      <c r="AH64" s="103">
        <f>_xlfn.XLOOKUP($D64,'Compiled grid proposal'!$C$5:$C$22,'Compiled grid proposal'!F$5:F$22,"error",0,1)</f>
        <v>4.3199999999999994</v>
      </c>
      <c r="AI64" s="103">
        <f>_xlfn.XLOOKUP($D64,'Compiled grid proposal'!$C$5:$C$22,'Compiled grid proposal'!G$5:G$22,"error",0,1)</f>
        <v>14.399999999999999</v>
      </c>
      <c r="AJ64" s="103">
        <f>_xlfn.XLOOKUP($D64,'Compiled grid proposal'!$C$5:$C$22,'Compiled grid proposal'!H$5:H$22,"error",0,1)</f>
        <v>5.1839999999999993</v>
      </c>
      <c r="AK64" s="103">
        <f>_xlfn.XLOOKUP($D64,'Compiled grid proposal'!$C$5:$C$22,'Compiled grid proposal'!I$5:I$22,"error",0,1)</f>
        <v>17.279999999999998</v>
      </c>
      <c r="AL64" s="103">
        <f>_xlfn.XLOOKUP($D64,'Compiled grid proposal'!$C$5:$C$22,'Compiled grid proposal'!J$5:J$22,"error",0,1)</f>
        <v>6.2207999999999988</v>
      </c>
      <c r="AM64" s="103">
        <f>_xlfn.XLOOKUP($D64,'Compiled grid proposal'!$C$5:$C$22,'Compiled grid proposal'!K$5:K$22,"error",0,1)</f>
        <v>20.735999999999997</v>
      </c>
      <c r="AN64" s="103">
        <f>_xlfn.XLOOKUP($D64,'Compiled grid proposal'!$C$5:$C$22,'Compiled grid proposal'!L$5:L$22,"error",0,1)</f>
        <v>7.4649599999999978</v>
      </c>
      <c r="AO64" s="103">
        <f>_xlfn.XLOOKUP($D64,'Compiled grid proposal'!$C$5:$C$22,'Compiled grid proposal'!M$5:M$22,"error",0,1)</f>
        <v>24.883199999999995</v>
      </c>
      <c r="AP64" s="103">
        <f>_xlfn.XLOOKUP($D64,'Compiled grid proposal'!$C$5:$C$22,'Compiled grid proposal'!N$5:N$22,"error",0,1)</f>
        <v>8.957951999999997</v>
      </c>
      <c r="AQ64" s="103">
        <f>_xlfn.XLOOKUP($D64,'Compiled grid proposal'!$C$5:$C$22,'Compiled grid proposal'!O$5:O$22,"error",0,1)</f>
        <v>29.859839999999991</v>
      </c>
      <c r="AR64" s="103">
        <f>_xlfn.XLOOKUP($D64,'Compiled grid proposal'!$C$5:$C$22,'Compiled grid proposal'!P$5:P$22,"error",0,1)</f>
        <v>10.749542399999996</v>
      </c>
      <c r="AS64" s="103">
        <f>_xlfn.XLOOKUP($D64,'Compiled grid proposal'!$C$5:$C$22,'Compiled grid proposal'!Q$5:Q$22,"error",0,1)</f>
        <v>35.831807999999988</v>
      </c>
      <c r="AT64" s="103">
        <f>_xlfn.XLOOKUP($D64,'Compiled grid proposal'!$C$5:$C$22,'Compiled grid proposal'!R$5:R$22,"error",0,1)</f>
        <v>12.899450879999995</v>
      </c>
      <c r="AU64" s="103">
        <f>_xlfn.XLOOKUP($D64,'Compiled grid proposal'!$C$5:$C$22,'Compiled grid proposal'!S$5:S$22,"error",0,1)</f>
        <v>42.998169599999983</v>
      </c>
      <c r="AV64" s="103">
        <f>_xlfn.XLOOKUP($D64,'Compiled grid proposal'!$C$5:$C$22,'Compiled grid proposal'!T$5:T$22,"error",0,1)</f>
        <v>15.479341055999992</v>
      </c>
      <c r="AW64" s="103">
        <f>_xlfn.XLOOKUP($D64,'Compiled grid proposal'!$C$5:$C$22,'Compiled grid proposal'!U$5:U$22,"error",0,1)</f>
        <v>51.597803519999978</v>
      </c>
      <c r="AX64" s="103">
        <f>_xlfn.XLOOKUP($D64,'Compiled grid proposal'!$C$5:$C$22,'Compiled grid proposal'!V$5:V$22,"error",0,1)</f>
        <v>18</v>
      </c>
      <c r="AY64" s="103">
        <f>_xlfn.XLOOKUP($D64,'Compiled grid proposal'!$C$5:$C$22,'Compiled grid proposal'!W$5:W$22,"error",0,1)</f>
        <v>60</v>
      </c>
      <c r="BA64" s="115">
        <f t="shared" si="0"/>
        <v>-11.4</v>
      </c>
      <c r="BB64" s="115">
        <f t="shared" si="1"/>
        <v>-8</v>
      </c>
      <c r="BC64" s="115">
        <f t="shared" si="2"/>
        <v>-16.68</v>
      </c>
      <c r="BD64" s="115">
        <f t="shared" si="3"/>
        <v>-12.600000000000001</v>
      </c>
      <c r="BE64" s="115">
        <f t="shared" si="4"/>
        <v>-20.816000000000003</v>
      </c>
      <c r="BF64" s="115">
        <f t="shared" si="5"/>
        <v>-16.720000000000002</v>
      </c>
      <c r="BG64" s="115">
        <f t="shared" si="6"/>
        <v>-24.779200000000003</v>
      </c>
      <c r="BH64" s="115">
        <f t="shared" si="7"/>
        <v>-20.264000000000003</v>
      </c>
      <c r="BI64" s="115">
        <f t="shared" si="8"/>
        <v>-28.535040000000002</v>
      </c>
      <c r="BJ64" s="115">
        <f t="shared" si="9"/>
        <v>-23.116800000000005</v>
      </c>
      <c r="BK64" s="115">
        <f t="shared" si="10"/>
        <v>-32.042048000000001</v>
      </c>
      <c r="BL64" s="115">
        <f t="shared" si="11"/>
        <v>-24.140160000000009</v>
      </c>
      <c r="BM64" s="115">
        <f t="shared" si="12"/>
        <v>-46.250457600000004</v>
      </c>
      <c r="BN64" s="115">
        <f t="shared" si="13"/>
        <v>-39.168192000000012</v>
      </c>
      <c r="BO64" s="115">
        <f t="shared" si="14"/>
        <v>-54.100549120000004</v>
      </c>
      <c r="BP64" s="115">
        <f t="shared" si="15"/>
        <v>-46.001830400000017</v>
      </c>
      <c r="BQ64" s="115">
        <f t="shared" si="16"/>
        <v>-61.520658944000004</v>
      </c>
      <c r="BR64" s="115">
        <f t="shared" si="17"/>
        <v>-50.402196480000022</v>
      </c>
      <c r="BS64" s="115">
        <f t="shared" si="18"/>
        <v>-69</v>
      </c>
      <c r="BT64" s="115">
        <f t="shared" si="19"/>
        <v>-56</v>
      </c>
      <c r="BV64" s="116">
        <f t="shared" si="20"/>
        <v>-0.76</v>
      </c>
      <c r="BW64" s="116">
        <f t="shared" si="21"/>
        <v>-0.4</v>
      </c>
      <c r="BX64" s="116">
        <f t="shared" si="22"/>
        <v>-0.79428571428571426</v>
      </c>
      <c r="BY64" s="116">
        <f t="shared" si="23"/>
        <v>-0.46666666666666673</v>
      </c>
      <c r="BZ64" s="116">
        <f t="shared" si="24"/>
        <v>-0.80061538461538473</v>
      </c>
      <c r="CA64" s="116">
        <f t="shared" si="25"/>
        <v>-0.49176470588235299</v>
      </c>
      <c r="CB64" s="116">
        <f t="shared" si="26"/>
        <v>-0.79932903225806462</v>
      </c>
      <c r="CC64" s="116">
        <f t="shared" si="27"/>
        <v>-0.49424390243902444</v>
      </c>
      <c r="CD64" s="116">
        <f t="shared" si="28"/>
        <v>-0.79264000000000001</v>
      </c>
      <c r="CE64" s="116">
        <f t="shared" si="29"/>
        <v>-0.48160000000000008</v>
      </c>
      <c r="CF64" s="116">
        <f t="shared" si="30"/>
        <v>-0.7815133658536586</v>
      </c>
      <c r="CG64" s="116">
        <f t="shared" si="31"/>
        <v>-0.44704000000000016</v>
      </c>
      <c r="CH64" s="116">
        <f t="shared" si="32"/>
        <v>-0.81141153684210532</v>
      </c>
      <c r="CI64" s="116">
        <f t="shared" si="33"/>
        <v>-0.52224256000000013</v>
      </c>
      <c r="CJ64" s="116">
        <f t="shared" si="34"/>
        <v>-0.80747088238805975</v>
      </c>
      <c r="CK64" s="116">
        <f t="shared" si="35"/>
        <v>-0.51687449887640469</v>
      </c>
      <c r="CL64" s="116">
        <f t="shared" si="36"/>
        <v>-0.79896959667532474</v>
      </c>
      <c r="CM64" s="116">
        <f t="shared" si="37"/>
        <v>-0.49413918117647082</v>
      </c>
      <c r="CN64" s="116">
        <f t="shared" si="38"/>
        <v>-0.7931034482758621</v>
      </c>
      <c r="CO64" s="116">
        <f t="shared" si="39"/>
        <v>-0.48275862068965519</v>
      </c>
    </row>
    <row r="65" spans="1:93">
      <c r="A65" s="41" t="s">
        <v>84</v>
      </c>
      <c r="B65" s="44" t="s">
        <v>9</v>
      </c>
      <c r="C65" s="100">
        <v>6</v>
      </c>
      <c r="D65" s="44">
        <v>6</v>
      </c>
      <c r="E65" s="44">
        <v>10</v>
      </c>
      <c r="F65" s="44"/>
      <c r="G65" s="44" t="s">
        <v>18</v>
      </c>
      <c r="H65" s="44"/>
      <c r="I65" s="44"/>
      <c r="K65" s="103">
        <f>_xlfn.XLOOKUP($C65,'SQUO grid'!$B$4:$B$18,'SQUO grid'!C$4:C$18,"error",0,1)</f>
        <v>12.05</v>
      </c>
      <c r="L65" s="103">
        <f>_xlfn.XLOOKUP($C65,'SQUO grid'!$B$4:$B$18,'SQUO grid'!D$4:D$18,"error",0,1)</f>
        <v>14</v>
      </c>
      <c r="M65" s="103">
        <f>_xlfn.XLOOKUP($C65,'SQUO grid'!$B$4:$B$18,'SQUO grid'!E$4:E$18,"error",0,1)</f>
        <v>15</v>
      </c>
      <c r="N65" s="103">
        <f>_xlfn.XLOOKUP($C65,'SQUO grid'!$B$4:$B$18,'SQUO grid'!F$4:F$18,"error",0,1)</f>
        <v>20</v>
      </c>
      <c r="O65" s="103">
        <f>_xlfn.XLOOKUP($C65,'SQUO grid'!$B$4:$B$18,'SQUO grid'!G$4:G$18,"error",0,1)</f>
        <v>21</v>
      </c>
      <c r="P65" s="103">
        <f>_xlfn.XLOOKUP($C65,'SQUO grid'!$B$4:$B$18,'SQUO grid'!H$4:H$18,"error",0,1)</f>
        <v>27</v>
      </c>
      <c r="Q65" s="103">
        <f>_xlfn.XLOOKUP($C65,'SQUO grid'!$B$4:$B$18,'SQUO grid'!I$4:I$18,"error",0,1)</f>
        <v>26</v>
      </c>
      <c r="R65" s="103">
        <f>_xlfn.XLOOKUP($C65,'SQUO grid'!$B$4:$B$18,'SQUO grid'!J$4:J$18,"error",0,1)</f>
        <v>34</v>
      </c>
      <c r="S65" s="103">
        <f>_xlfn.XLOOKUP($C65,'SQUO grid'!$B$4:$B$18,'SQUO grid'!K$4:K$18,"error",0,1)</f>
        <v>31</v>
      </c>
      <c r="T65" s="103">
        <f>_xlfn.XLOOKUP($C65,'SQUO grid'!$B$4:$B$18,'SQUO grid'!L$4:L$18,"error",0,1)</f>
        <v>41</v>
      </c>
      <c r="U65" s="103">
        <f>_xlfn.XLOOKUP($C65,'SQUO grid'!$B$4:$B$18,'SQUO grid'!M$4:M$18,"error",0,1)</f>
        <v>36</v>
      </c>
      <c r="V65" s="103">
        <f>_xlfn.XLOOKUP($C65,'SQUO grid'!$B$4:$B$18,'SQUO grid'!N$4:N$18,"error",0,1)</f>
        <v>48</v>
      </c>
      <c r="W65" s="103">
        <f>_xlfn.XLOOKUP($C65,'SQUO grid'!$B$4:$B$18,'SQUO grid'!O$4:O$18,"error",0,1)</f>
        <v>46</v>
      </c>
      <c r="X65" s="103">
        <f>_xlfn.XLOOKUP($C65,'SQUO grid'!$B$4:$B$18,'SQUO grid'!P$4:P$18,"error",0,1)</f>
        <v>61</v>
      </c>
      <c r="Y65" s="103">
        <f>_xlfn.XLOOKUP($C65,'SQUO grid'!$B$4:$B$18,'SQUO grid'!Q$4:Q$18,"error",0,1)</f>
        <v>57</v>
      </c>
      <c r="Z65" s="103">
        <f>_xlfn.XLOOKUP($C65,'SQUO grid'!$B$4:$B$18,'SQUO grid'!R$4:R$18,"error",0,1)</f>
        <v>75</v>
      </c>
      <c r="AA65" s="103">
        <f>_xlfn.XLOOKUP($C65,'SQUO grid'!$B$4:$B$18,'SQUO grid'!S$4:S$18,"error",0,1)</f>
        <v>67</v>
      </c>
      <c r="AB65" s="103">
        <f>_xlfn.XLOOKUP($C65,'SQUO grid'!$B$4:$B$18,'SQUO grid'!T$4:T$18,"error",0,1)</f>
        <v>89</v>
      </c>
      <c r="AC65" s="103">
        <f>_xlfn.XLOOKUP($C65,'SQUO grid'!$B$4:$B$18,'SQUO grid'!U$4:U$18,"error",0,1)</f>
        <v>77</v>
      </c>
      <c r="AD65" s="103">
        <f>_xlfn.XLOOKUP($C65,'SQUO grid'!$B$4:$B$18,'SQUO grid'!V$4:V$18,"error",0,1)</f>
        <v>102</v>
      </c>
      <c r="AF65" s="103">
        <f>_xlfn.XLOOKUP($D65,'Compiled grid proposal'!$C$5:$C$22,'Compiled grid proposal'!D$5:D$22,"error",0,1)</f>
        <v>12.375</v>
      </c>
      <c r="AG65" s="103">
        <f>_xlfn.XLOOKUP($D65,'Compiled grid proposal'!$C$5:$C$22,'Compiled grid proposal'!E$5:E$22,"error",0,1)</f>
        <v>20.625</v>
      </c>
      <c r="AH65" s="103">
        <f>_xlfn.XLOOKUP($D65,'Compiled grid proposal'!$C$5:$C$22,'Compiled grid proposal'!F$5:F$22,"error",0,1)</f>
        <v>14.231249999999998</v>
      </c>
      <c r="AI65" s="103">
        <f>_xlfn.XLOOKUP($D65,'Compiled grid proposal'!$C$5:$C$22,'Compiled grid proposal'!G$5:G$22,"error",0,1)</f>
        <v>23.718749999999996</v>
      </c>
      <c r="AJ65" s="103">
        <f>_xlfn.XLOOKUP($D65,'Compiled grid proposal'!$C$5:$C$22,'Compiled grid proposal'!H$5:H$22,"error",0,1)</f>
        <v>16.365937499999994</v>
      </c>
      <c r="AK65" s="103">
        <f>_xlfn.XLOOKUP($D65,'Compiled grid proposal'!$C$5:$C$22,'Compiled grid proposal'!I$5:I$22,"error",0,1)</f>
        <v>27.276562499999994</v>
      </c>
      <c r="AL65" s="103">
        <f>_xlfn.XLOOKUP($D65,'Compiled grid proposal'!$C$5:$C$22,'Compiled grid proposal'!J$5:J$22,"error",0,1)</f>
        <v>18.820828124999995</v>
      </c>
      <c r="AM65" s="103">
        <f>_xlfn.XLOOKUP($D65,'Compiled grid proposal'!$C$5:$C$22,'Compiled grid proposal'!K$5:K$22,"error",0,1)</f>
        <v>31.36804687499999</v>
      </c>
      <c r="AN65" s="103">
        <f>_xlfn.XLOOKUP($D65,'Compiled grid proposal'!$C$5:$C$22,'Compiled grid proposal'!L$5:L$22,"error",0,1)</f>
        <v>21.643952343749991</v>
      </c>
      <c r="AO65" s="103">
        <f>_xlfn.XLOOKUP($D65,'Compiled grid proposal'!$C$5:$C$22,'Compiled grid proposal'!M$5:M$22,"error",0,1)</f>
        <v>36.073253906249988</v>
      </c>
      <c r="AP65" s="103">
        <f>_xlfn.XLOOKUP($D65,'Compiled grid proposal'!$C$5:$C$22,'Compiled grid proposal'!N$5:N$22,"error",0,1)</f>
        <v>24.890545195312491</v>
      </c>
      <c r="AQ65" s="103">
        <f>_xlfn.XLOOKUP($D65,'Compiled grid proposal'!$C$5:$C$22,'Compiled grid proposal'!O$5:O$22,"error",0,1)</f>
        <v>41.484241992187485</v>
      </c>
      <c r="AR65" s="103">
        <f>_xlfn.XLOOKUP($D65,'Compiled grid proposal'!$C$5:$C$22,'Compiled grid proposal'!P$5:P$22,"error",0,1)</f>
        <v>28.624126974609364</v>
      </c>
      <c r="AS65" s="103">
        <f>_xlfn.XLOOKUP($D65,'Compiled grid proposal'!$C$5:$C$22,'Compiled grid proposal'!Q$5:Q$22,"error",0,1)</f>
        <v>47.706878291015606</v>
      </c>
      <c r="AT65" s="103">
        <f>_xlfn.XLOOKUP($D65,'Compiled grid proposal'!$C$5:$C$22,'Compiled grid proposal'!R$5:R$22,"error",0,1)</f>
        <v>32.917746020800763</v>
      </c>
      <c r="AU65" s="103">
        <f>_xlfn.XLOOKUP($D65,'Compiled grid proposal'!$C$5:$C$22,'Compiled grid proposal'!S$5:S$22,"error",0,1)</f>
        <v>54.862910034667941</v>
      </c>
      <c r="AV65" s="103">
        <f>_xlfn.XLOOKUP($D65,'Compiled grid proposal'!$C$5:$C$22,'Compiled grid proposal'!T$5:T$22,"error",0,1)</f>
        <v>37.855407923920872</v>
      </c>
      <c r="AW65" s="103">
        <f>_xlfn.XLOOKUP($D65,'Compiled grid proposal'!$C$5:$C$22,'Compiled grid proposal'!U$5:U$22,"error",0,1)</f>
        <v>63.092346539868124</v>
      </c>
      <c r="AX65" s="103">
        <f>_xlfn.XLOOKUP($D65,'Compiled grid proposal'!$C$5:$C$22,'Compiled grid proposal'!V$5:V$22,"error",0,1)</f>
        <v>45</v>
      </c>
      <c r="AY65" s="103">
        <f>_xlfn.XLOOKUP($D65,'Compiled grid proposal'!$C$5:$C$22,'Compiled grid proposal'!W$5:W$22,"error",0,1)</f>
        <v>75</v>
      </c>
      <c r="BA65" s="115">
        <f t="shared" si="0"/>
        <v>0.32499999999999929</v>
      </c>
      <c r="BB65" s="115">
        <f t="shared" si="1"/>
        <v>6.625</v>
      </c>
      <c r="BC65" s="115">
        <f t="shared" si="2"/>
        <v>-0.76875000000000249</v>
      </c>
      <c r="BD65" s="115">
        <f t="shared" si="3"/>
        <v>3.7187499999999964</v>
      </c>
      <c r="BE65" s="115">
        <f t="shared" si="4"/>
        <v>-4.634062500000006</v>
      </c>
      <c r="BF65" s="115">
        <f t="shared" si="5"/>
        <v>0.27656249999999361</v>
      </c>
      <c r="BG65" s="115">
        <f t="shared" si="6"/>
        <v>-7.1791718750000051</v>
      </c>
      <c r="BH65" s="115">
        <f t="shared" si="7"/>
        <v>-2.6319531250000097</v>
      </c>
      <c r="BI65" s="115">
        <f t="shared" si="8"/>
        <v>-9.3560476562500092</v>
      </c>
      <c r="BJ65" s="115">
        <f t="shared" si="9"/>
        <v>-4.9267460937500118</v>
      </c>
      <c r="BK65" s="115">
        <f t="shared" si="10"/>
        <v>-11.109454804687509</v>
      </c>
      <c r="BL65" s="115">
        <f t="shared" si="11"/>
        <v>-6.515758007812515</v>
      </c>
      <c r="BM65" s="115">
        <f t="shared" si="12"/>
        <v>-17.375873025390636</v>
      </c>
      <c r="BN65" s="115">
        <f t="shared" si="13"/>
        <v>-13.293121708984394</v>
      </c>
      <c r="BO65" s="115">
        <f t="shared" si="14"/>
        <v>-24.082253979199237</v>
      </c>
      <c r="BP65" s="115">
        <f t="shared" si="15"/>
        <v>-20.137089965332059</v>
      </c>
      <c r="BQ65" s="115">
        <f t="shared" si="16"/>
        <v>-29.144592076079128</v>
      </c>
      <c r="BR65" s="115">
        <f t="shared" si="17"/>
        <v>-25.907653460131876</v>
      </c>
      <c r="BS65" s="115">
        <f t="shared" si="18"/>
        <v>-32</v>
      </c>
      <c r="BT65" s="115">
        <f t="shared" si="19"/>
        <v>-27</v>
      </c>
      <c r="BV65" s="116">
        <f t="shared" si="20"/>
        <v>2.6970954356846412E-2</v>
      </c>
      <c r="BW65" s="116">
        <f t="shared" si="21"/>
        <v>0.4732142857142857</v>
      </c>
      <c r="BX65" s="116">
        <f t="shared" si="22"/>
        <v>-5.1250000000000163E-2</v>
      </c>
      <c r="BY65" s="116">
        <f t="shared" si="23"/>
        <v>0.18593749999999981</v>
      </c>
      <c r="BZ65" s="116">
        <f t="shared" si="24"/>
        <v>-0.22066964285714313</v>
      </c>
      <c r="CA65" s="116">
        <f t="shared" si="25"/>
        <v>1.0243055555555318E-2</v>
      </c>
      <c r="CB65" s="116">
        <f t="shared" si="26"/>
        <v>-0.2761219951923079</v>
      </c>
      <c r="CC65" s="116">
        <f t="shared" si="27"/>
        <v>-7.7410386029412054E-2</v>
      </c>
      <c r="CD65" s="116">
        <f t="shared" si="28"/>
        <v>-0.30180798891129063</v>
      </c>
      <c r="CE65" s="116">
        <f t="shared" si="29"/>
        <v>-0.12016453887195151</v>
      </c>
      <c r="CF65" s="116">
        <f t="shared" si="30"/>
        <v>-0.30859596679687523</v>
      </c>
      <c r="CG65" s="116">
        <f t="shared" si="31"/>
        <v>-0.13574495849609405</v>
      </c>
      <c r="CH65" s="116">
        <f t="shared" si="32"/>
        <v>-0.37773637011718775</v>
      </c>
      <c r="CI65" s="116">
        <f t="shared" si="33"/>
        <v>-0.21792002801613761</v>
      </c>
      <c r="CJ65" s="116">
        <f t="shared" si="34"/>
        <v>-0.42249568384560066</v>
      </c>
      <c r="CK65" s="116">
        <f t="shared" si="35"/>
        <v>-0.26849453287109415</v>
      </c>
      <c r="CL65" s="116">
        <f t="shared" si="36"/>
        <v>-0.43499391158327055</v>
      </c>
      <c r="CM65" s="116">
        <f t="shared" si="37"/>
        <v>-0.29109722988912218</v>
      </c>
      <c r="CN65" s="116">
        <f t="shared" si="38"/>
        <v>-0.41558441558441561</v>
      </c>
      <c r="CO65" s="116">
        <f t="shared" si="39"/>
        <v>-0.26470588235294118</v>
      </c>
    </row>
    <row r="66" spans="1:93">
      <c r="A66" s="41" t="s">
        <v>85</v>
      </c>
      <c r="B66" s="44" t="s">
        <v>10</v>
      </c>
      <c r="C66" s="100">
        <v>6</v>
      </c>
      <c r="D66" s="44">
        <v>6</v>
      </c>
      <c r="E66" s="44">
        <v>6</v>
      </c>
      <c r="F66" s="44"/>
      <c r="G66" s="44"/>
      <c r="H66" s="44"/>
      <c r="I66" s="44"/>
      <c r="K66" s="103">
        <f>_xlfn.XLOOKUP($C66,'SQUO grid'!$B$4:$B$18,'SQUO grid'!C$4:C$18,"error",0,1)</f>
        <v>12.05</v>
      </c>
      <c r="L66" s="103">
        <f>_xlfn.XLOOKUP($C66,'SQUO grid'!$B$4:$B$18,'SQUO grid'!D$4:D$18,"error",0,1)</f>
        <v>14</v>
      </c>
      <c r="M66" s="103">
        <f>_xlfn.XLOOKUP($C66,'SQUO grid'!$B$4:$B$18,'SQUO grid'!E$4:E$18,"error",0,1)</f>
        <v>15</v>
      </c>
      <c r="N66" s="103">
        <f>_xlfn.XLOOKUP($C66,'SQUO grid'!$B$4:$B$18,'SQUO grid'!F$4:F$18,"error",0,1)</f>
        <v>20</v>
      </c>
      <c r="O66" s="103">
        <f>_xlfn.XLOOKUP($C66,'SQUO grid'!$B$4:$B$18,'SQUO grid'!G$4:G$18,"error",0,1)</f>
        <v>21</v>
      </c>
      <c r="P66" s="103">
        <f>_xlfn.XLOOKUP($C66,'SQUO grid'!$B$4:$B$18,'SQUO grid'!H$4:H$18,"error",0,1)</f>
        <v>27</v>
      </c>
      <c r="Q66" s="103">
        <f>_xlfn.XLOOKUP($C66,'SQUO grid'!$B$4:$B$18,'SQUO grid'!I$4:I$18,"error",0,1)</f>
        <v>26</v>
      </c>
      <c r="R66" s="103">
        <f>_xlfn.XLOOKUP($C66,'SQUO grid'!$B$4:$B$18,'SQUO grid'!J$4:J$18,"error",0,1)</f>
        <v>34</v>
      </c>
      <c r="S66" s="103">
        <f>_xlfn.XLOOKUP($C66,'SQUO grid'!$B$4:$B$18,'SQUO grid'!K$4:K$18,"error",0,1)</f>
        <v>31</v>
      </c>
      <c r="T66" s="103">
        <f>_xlfn.XLOOKUP($C66,'SQUO grid'!$B$4:$B$18,'SQUO grid'!L$4:L$18,"error",0,1)</f>
        <v>41</v>
      </c>
      <c r="U66" s="103">
        <f>_xlfn.XLOOKUP($C66,'SQUO grid'!$B$4:$B$18,'SQUO grid'!M$4:M$18,"error",0,1)</f>
        <v>36</v>
      </c>
      <c r="V66" s="103">
        <f>_xlfn.XLOOKUP($C66,'SQUO grid'!$B$4:$B$18,'SQUO grid'!N$4:N$18,"error",0,1)</f>
        <v>48</v>
      </c>
      <c r="W66" s="103">
        <f>_xlfn.XLOOKUP($C66,'SQUO grid'!$B$4:$B$18,'SQUO grid'!O$4:O$18,"error",0,1)</f>
        <v>46</v>
      </c>
      <c r="X66" s="103">
        <f>_xlfn.XLOOKUP($C66,'SQUO grid'!$B$4:$B$18,'SQUO grid'!P$4:P$18,"error",0,1)</f>
        <v>61</v>
      </c>
      <c r="Y66" s="103">
        <f>_xlfn.XLOOKUP($C66,'SQUO grid'!$B$4:$B$18,'SQUO grid'!Q$4:Q$18,"error",0,1)</f>
        <v>57</v>
      </c>
      <c r="Z66" s="103">
        <f>_xlfn.XLOOKUP($C66,'SQUO grid'!$B$4:$B$18,'SQUO grid'!R$4:R$18,"error",0,1)</f>
        <v>75</v>
      </c>
      <c r="AA66" s="103">
        <f>_xlfn.XLOOKUP($C66,'SQUO grid'!$B$4:$B$18,'SQUO grid'!S$4:S$18,"error",0,1)</f>
        <v>67</v>
      </c>
      <c r="AB66" s="103">
        <f>_xlfn.XLOOKUP($C66,'SQUO grid'!$B$4:$B$18,'SQUO grid'!T$4:T$18,"error",0,1)</f>
        <v>89</v>
      </c>
      <c r="AC66" s="103">
        <f>_xlfn.XLOOKUP($C66,'SQUO grid'!$B$4:$B$18,'SQUO grid'!U$4:U$18,"error",0,1)</f>
        <v>77</v>
      </c>
      <c r="AD66" s="103">
        <f>_xlfn.XLOOKUP($C66,'SQUO grid'!$B$4:$B$18,'SQUO grid'!V$4:V$18,"error",0,1)</f>
        <v>102</v>
      </c>
      <c r="AF66" s="103">
        <f>_xlfn.XLOOKUP($D66,'Compiled grid proposal'!$C$5:$C$22,'Compiled grid proposal'!D$5:D$22,"error",0,1)</f>
        <v>12.375</v>
      </c>
      <c r="AG66" s="103">
        <f>_xlfn.XLOOKUP($D66,'Compiled grid proposal'!$C$5:$C$22,'Compiled grid proposal'!E$5:E$22,"error",0,1)</f>
        <v>20.625</v>
      </c>
      <c r="AH66" s="103">
        <f>_xlfn.XLOOKUP($D66,'Compiled grid proposal'!$C$5:$C$22,'Compiled grid proposal'!F$5:F$22,"error",0,1)</f>
        <v>14.231249999999998</v>
      </c>
      <c r="AI66" s="103">
        <f>_xlfn.XLOOKUP($D66,'Compiled grid proposal'!$C$5:$C$22,'Compiled grid proposal'!G$5:G$22,"error",0,1)</f>
        <v>23.718749999999996</v>
      </c>
      <c r="AJ66" s="103">
        <f>_xlfn.XLOOKUP($D66,'Compiled grid proposal'!$C$5:$C$22,'Compiled grid proposal'!H$5:H$22,"error",0,1)</f>
        <v>16.365937499999994</v>
      </c>
      <c r="AK66" s="103">
        <f>_xlfn.XLOOKUP($D66,'Compiled grid proposal'!$C$5:$C$22,'Compiled grid proposal'!I$5:I$22,"error",0,1)</f>
        <v>27.276562499999994</v>
      </c>
      <c r="AL66" s="103">
        <f>_xlfn.XLOOKUP($D66,'Compiled grid proposal'!$C$5:$C$22,'Compiled grid proposal'!J$5:J$22,"error",0,1)</f>
        <v>18.820828124999995</v>
      </c>
      <c r="AM66" s="103">
        <f>_xlfn.XLOOKUP($D66,'Compiled grid proposal'!$C$5:$C$22,'Compiled grid proposal'!K$5:K$22,"error",0,1)</f>
        <v>31.36804687499999</v>
      </c>
      <c r="AN66" s="103">
        <f>_xlfn.XLOOKUP($D66,'Compiled grid proposal'!$C$5:$C$22,'Compiled grid proposal'!L$5:L$22,"error",0,1)</f>
        <v>21.643952343749991</v>
      </c>
      <c r="AO66" s="103">
        <f>_xlfn.XLOOKUP($D66,'Compiled grid proposal'!$C$5:$C$22,'Compiled grid proposal'!M$5:M$22,"error",0,1)</f>
        <v>36.073253906249988</v>
      </c>
      <c r="AP66" s="103">
        <f>_xlfn.XLOOKUP($D66,'Compiled grid proposal'!$C$5:$C$22,'Compiled grid proposal'!N$5:N$22,"error",0,1)</f>
        <v>24.890545195312491</v>
      </c>
      <c r="AQ66" s="103">
        <f>_xlfn.XLOOKUP($D66,'Compiled grid proposal'!$C$5:$C$22,'Compiled grid proposal'!O$5:O$22,"error",0,1)</f>
        <v>41.484241992187485</v>
      </c>
      <c r="AR66" s="103">
        <f>_xlfn.XLOOKUP($D66,'Compiled grid proposal'!$C$5:$C$22,'Compiled grid proposal'!P$5:P$22,"error",0,1)</f>
        <v>28.624126974609364</v>
      </c>
      <c r="AS66" s="103">
        <f>_xlfn.XLOOKUP($D66,'Compiled grid proposal'!$C$5:$C$22,'Compiled grid proposal'!Q$5:Q$22,"error",0,1)</f>
        <v>47.706878291015606</v>
      </c>
      <c r="AT66" s="103">
        <f>_xlfn.XLOOKUP($D66,'Compiled grid proposal'!$C$5:$C$22,'Compiled grid proposal'!R$5:R$22,"error",0,1)</f>
        <v>32.917746020800763</v>
      </c>
      <c r="AU66" s="103">
        <f>_xlfn.XLOOKUP($D66,'Compiled grid proposal'!$C$5:$C$22,'Compiled grid proposal'!S$5:S$22,"error",0,1)</f>
        <v>54.862910034667941</v>
      </c>
      <c r="AV66" s="103">
        <f>_xlfn.XLOOKUP($D66,'Compiled grid proposal'!$C$5:$C$22,'Compiled grid proposal'!T$5:T$22,"error",0,1)</f>
        <v>37.855407923920872</v>
      </c>
      <c r="AW66" s="103">
        <f>_xlfn.XLOOKUP($D66,'Compiled grid proposal'!$C$5:$C$22,'Compiled grid proposal'!U$5:U$22,"error",0,1)</f>
        <v>63.092346539868124</v>
      </c>
      <c r="AX66" s="103">
        <f>_xlfn.XLOOKUP($D66,'Compiled grid proposal'!$C$5:$C$22,'Compiled grid proposal'!V$5:V$22,"error",0,1)</f>
        <v>45</v>
      </c>
      <c r="AY66" s="103">
        <f>_xlfn.XLOOKUP($D66,'Compiled grid proposal'!$C$5:$C$22,'Compiled grid proposal'!W$5:W$22,"error",0,1)</f>
        <v>75</v>
      </c>
      <c r="BA66" s="115">
        <f t="shared" si="0"/>
        <v>0.32499999999999929</v>
      </c>
      <c r="BB66" s="115">
        <f t="shared" si="1"/>
        <v>6.625</v>
      </c>
      <c r="BC66" s="115">
        <f t="shared" si="2"/>
        <v>-0.76875000000000249</v>
      </c>
      <c r="BD66" s="115">
        <f t="shared" si="3"/>
        <v>3.7187499999999964</v>
      </c>
      <c r="BE66" s="115">
        <f t="shared" si="4"/>
        <v>-4.634062500000006</v>
      </c>
      <c r="BF66" s="115">
        <f t="shared" si="5"/>
        <v>0.27656249999999361</v>
      </c>
      <c r="BG66" s="115">
        <f t="shared" si="6"/>
        <v>-7.1791718750000051</v>
      </c>
      <c r="BH66" s="115">
        <f t="shared" si="7"/>
        <v>-2.6319531250000097</v>
      </c>
      <c r="BI66" s="115">
        <f t="shared" si="8"/>
        <v>-9.3560476562500092</v>
      </c>
      <c r="BJ66" s="115">
        <f t="shared" si="9"/>
        <v>-4.9267460937500118</v>
      </c>
      <c r="BK66" s="115">
        <f t="shared" si="10"/>
        <v>-11.109454804687509</v>
      </c>
      <c r="BL66" s="115">
        <f t="shared" si="11"/>
        <v>-6.515758007812515</v>
      </c>
      <c r="BM66" s="115">
        <f t="shared" si="12"/>
        <v>-17.375873025390636</v>
      </c>
      <c r="BN66" s="115">
        <f t="shared" si="13"/>
        <v>-13.293121708984394</v>
      </c>
      <c r="BO66" s="115">
        <f t="shared" si="14"/>
        <v>-24.082253979199237</v>
      </c>
      <c r="BP66" s="115">
        <f t="shared" si="15"/>
        <v>-20.137089965332059</v>
      </c>
      <c r="BQ66" s="115">
        <f t="shared" si="16"/>
        <v>-29.144592076079128</v>
      </c>
      <c r="BR66" s="115">
        <f t="shared" si="17"/>
        <v>-25.907653460131876</v>
      </c>
      <c r="BS66" s="115">
        <f t="shared" si="18"/>
        <v>-32</v>
      </c>
      <c r="BT66" s="115">
        <f t="shared" si="19"/>
        <v>-27</v>
      </c>
      <c r="BV66" s="116">
        <f t="shared" si="20"/>
        <v>2.6970954356846412E-2</v>
      </c>
      <c r="BW66" s="116">
        <f t="shared" si="21"/>
        <v>0.4732142857142857</v>
      </c>
      <c r="BX66" s="116">
        <f t="shared" si="22"/>
        <v>-5.1250000000000163E-2</v>
      </c>
      <c r="BY66" s="116">
        <f t="shared" si="23"/>
        <v>0.18593749999999981</v>
      </c>
      <c r="BZ66" s="116">
        <f t="shared" si="24"/>
        <v>-0.22066964285714313</v>
      </c>
      <c r="CA66" s="116">
        <f t="shared" si="25"/>
        <v>1.0243055555555318E-2</v>
      </c>
      <c r="CB66" s="116">
        <f t="shared" si="26"/>
        <v>-0.2761219951923079</v>
      </c>
      <c r="CC66" s="116">
        <f t="shared" si="27"/>
        <v>-7.7410386029412054E-2</v>
      </c>
      <c r="CD66" s="116">
        <f t="shared" si="28"/>
        <v>-0.30180798891129063</v>
      </c>
      <c r="CE66" s="116">
        <f t="shared" si="29"/>
        <v>-0.12016453887195151</v>
      </c>
      <c r="CF66" s="116">
        <f t="shared" si="30"/>
        <v>-0.30859596679687523</v>
      </c>
      <c r="CG66" s="116">
        <f t="shared" si="31"/>
        <v>-0.13574495849609405</v>
      </c>
      <c r="CH66" s="116">
        <f t="shared" si="32"/>
        <v>-0.37773637011718775</v>
      </c>
      <c r="CI66" s="116">
        <f t="shared" si="33"/>
        <v>-0.21792002801613761</v>
      </c>
      <c r="CJ66" s="116">
        <f t="shared" si="34"/>
        <v>-0.42249568384560066</v>
      </c>
      <c r="CK66" s="116">
        <f t="shared" si="35"/>
        <v>-0.26849453287109415</v>
      </c>
      <c r="CL66" s="116">
        <f t="shared" si="36"/>
        <v>-0.43499391158327055</v>
      </c>
      <c r="CM66" s="116">
        <f t="shared" si="37"/>
        <v>-0.29109722988912218</v>
      </c>
      <c r="CN66" s="116">
        <f t="shared" si="38"/>
        <v>-0.41558441558441561</v>
      </c>
      <c r="CO66" s="116">
        <f t="shared" si="39"/>
        <v>-0.26470588235294118</v>
      </c>
    </row>
    <row r="67" spans="1:93">
      <c r="A67" s="41" t="s">
        <v>86</v>
      </c>
      <c r="B67" s="44" t="s">
        <v>10</v>
      </c>
      <c r="C67" s="100">
        <v>6</v>
      </c>
      <c r="D67" s="44">
        <v>6</v>
      </c>
      <c r="E67" s="44">
        <v>8</v>
      </c>
      <c r="F67" s="44"/>
      <c r="G67" s="44"/>
      <c r="H67" s="44" t="s">
        <v>18</v>
      </c>
      <c r="I67" s="44" t="s">
        <v>18</v>
      </c>
      <c r="K67" s="103">
        <f>_xlfn.XLOOKUP($C67,'SQUO grid'!$B$4:$B$18,'SQUO grid'!C$4:C$18,"error",0,1)</f>
        <v>12.05</v>
      </c>
      <c r="L67" s="103">
        <f>_xlfn.XLOOKUP($C67,'SQUO grid'!$B$4:$B$18,'SQUO grid'!D$4:D$18,"error",0,1)</f>
        <v>14</v>
      </c>
      <c r="M67" s="103">
        <f>_xlfn.XLOOKUP($C67,'SQUO grid'!$B$4:$B$18,'SQUO grid'!E$4:E$18,"error",0,1)</f>
        <v>15</v>
      </c>
      <c r="N67" s="103">
        <f>_xlfn.XLOOKUP($C67,'SQUO grid'!$B$4:$B$18,'SQUO grid'!F$4:F$18,"error",0,1)</f>
        <v>20</v>
      </c>
      <c r="O67" s="103">
        <f>_xlfn.XLOOKUP($C67,'SQUO grid'!$B$4:$B$18,'SQUO grid'!G$4:G$18,"error",0,1)</f>
        <v>21</v>
      </c>
      <c r="P67" s="103">
        <f>_xlfn.XLOOKUP($C67,'SQUO grid'!$B$4:$B$18,'SQUO grid'!H$4:H$18,"error",0,1)</f>
        <v>27</v>
      </c>
      <c r="Q67" s="103">
        <f>_xlfn.XLOOKUP($C67,'SQUO grid'!$B$4:$B$18,'SQUO grid'!I$4:I$18,"error",0,1)</f>
        <v>26</v>
      </c>
      <c r="R67" s="103">
        <f>_xlfn.XLOOKUP($C67,'SQUO grid'!$B$4:$B$18,'SQUO grid'!J$4:J$18,"error",0,1)</f>
        <v>34</v>
      </c>
      <c r="S67" s="103">
        <f>_xlfn.XLOOKUP($C67,'SQUO grid'!$B$4:$B$18,'SQUO grid'!K$4:K$18,"error",0,1)</f>
        <v>31</v>
      </c>
      <c r="T67" s="103">
        <f>_xlfn.XLOOKUP($C67,'SQUO grid'!$B$4:$B$18,'SQUO grid'!L$4:L$18,"error",0,1)</f>
        <v>41</v>
      </c>
      <c r="U67" s="103">
        <f>_xlfn.XLOOKUP($C67,'SQUO grid'!$B$4:$B$18,'SQUO grid'!M$4:M$18,"error",0,1)</f>
        <v>36</v>
      </c>
      <c r="V67" s="103">
        <f>_xlfn.XLOOKUP($C67,'SQUO grid'!$B$4:$B$18,'SQUO grid'!N$4:N$18,"error",0,1)</f>
        <v>48</v>
      </c>
      <c r="W67" s="103">
        <f>_xlfn.XLOOKUP($C67,'SQUO grid'!$B$4:$B$18,'SQUO grid'!O$4:O$18,"error",0,1)</f>
        <v>46</v>
      </c>
      <c r="X67" s="103">
        <f>_xlfn.XLOOKUP($C67,'SQUO grid'!$B$4:$B$18,'SQUO grid'!P$4:P$18,"error",0,1)</f>
        <v>61</v>
      </c>
      <c r="Y67" s="103">
        <f>_xlfn.XLOOKUP($C67,'SQUO grid'!$B$4:$B$18,'SQUO grid'!Q$4:Q$18,"error",0,1)</f>
        <v>57</v>
      </c>
      <c r="Z67" s="103">
        <f>_xlfn.XLOOKUP($C67,'SQUO grid'!$B$4:$B$18,'SQUO grid'!R$4:R$18,"error",0,1)</f>
        <v>75</v>
      </c>
      <c r="AA67" s="103">
        <f>_xlfn.XLOOKUP($C67,'SQUO grid'!$B$4:$B$18,'SQUO grid'!S$4:S$18,"error",0,1)</f>
        <v>67</v>
      </c>
      <c r="AB67" s="103">
        <f>_xlfn.XLOOKUP($C67,'SQUO grid'!$B$4:$B$18,'SQUO grid'!T$4:T$18,"error",0,1)</f>
        <v>89</v>
      </c>
      <c r="AC67" s="103">
        <f>_xlfn.XLOOKUP($C67,'SQUO grid'!$B$4:$B$18,'SQUO grid'!U$4:U$18,"error",0,1)</f>
        <v>77</v>
      </c>
      <c r="AD67" s="103">
        <f>_xlfn.XLOOKUP($C67,'SQUO grid'!$B$4:$B$18,'SQUO grid'!V$4:V$18,"error",0,1)</f>
        <v>102</v>
      </c>
      <c r="AF67" s="103">
        <f>_xlfn.XLOOKUP($D67,'Compiled grid proposal'!$C$5:$C$22,'Compiled grid proposal'!D$5:D$22,"error",0,1)</f>
        <v>12.375</v>
      </c>
      <c r="AG67" s="103">
        <f>_xlfn.XLOOKUP($D67,'Compiled grid proposal'!$C$5:$C$22,'Compiled grid proposal'!E$5:E$22,"error",0,1)</f>
        <v>20.625</v>
      </c>
      <c r="AH67" s="103">
        <f>_xlfn.XLOOKUP($D67,'Compiled grid proposal'!$C$5:$C$22,'Compiled grid proposal'!F$5:F$22,"error",0,1)</f>
        <v>14.231249999999998</v>
      </c>
      <c r="AI67" s="103">
        <f>_xlfn.XLOOKUP($D67,'Compiled grid proposal'!$C$5:$C$22,'Compiled grid proposal'!G$5:G$22,"error",0,1)</f>
        <v>23.718749999999996</v>
      </c>
      <c r="AJ67" s="103">
        <f>_xlfn.XLOOKUP($D67,'Compiled grid proposal'!$C$5:$C$22,'Compiled grid proposal'!H$5:H$22,"error",0,1)</f>
        <v>16.365937499999994</v>
      </c>
      <c r="AK67" s="103">
        <f>_xlfn.XLOOKUP($D67,'Compiled grid proposal'!$C$5:$C$22,'Compiled grid proposal'!I$5:I$22,"error",0,1)</f>
        <v>27.276562499999994</v>
      </c>
      <c r="AL67" s="103">
        <f>_xlfn.XLOOKUP($D67,'Compiled grid proposal'!$C$5:$C$22,'Compiled grid proposal'!J$5:J$22,"error",0,1)</f>
        <v>18.820828124999995</v>
      </c>
      <c r="AM67" s="103">
        <f>_xlfn.XLOOKUP($D67,'Compiled grid proposal'!$C$5:$C$22,'Compiled grid proposal'!K$5:K$22,"error",0,1)</f>
        <v>31.36804687499999</v>
      </c>
      <c r="AN67" s="103">
        <f>_xlfn.XLOOKUP($D67,'Compiled grid proposal'!$C$5:$C$22,'Compiled grid proposal'!L$5:L$22,"error",0,1)</f>
        <v>21.643952343749991</v>
      </c>
      <c r="AO67" s="103">
        <f>_xlfn.XLOOKUP($D67,'Compiled grid proposal'!$C$5:$C$22,'Compiled grid proposal'!M$5:M$22,"error",0,1)</f>
        <v>36.073253906249988</v>
      </c>
      <c r="AP67" s="103">
        <f>_xlfn.XLOOKUP($D67,'Compiled grid proposal'!$C$5:$C$22,'Compiled grid proposal'!N$5:N$22,"error",0,1)</f>
        <v>24.890545195312491</v>
      </c>
      <c r="AQ67" s="103">
        <f>_xlfn.XLOOKUP($D67,'Compiled grid proposal'!$C$5:$C$22,'Compiled grid proposal'!O$5:O$22,"error",0,1)</f>
        <v>41.484241992187485</v>
      </c>
      <c r="AR67" s="103">
        <f>_xlfn.XLOOKUP($D67,'Compiled grid proposal'!$C$5:$C$22,'Compiled grid proposal'!P$5:P$22,"error",0,1)</f>
        <v>28.624126974609364</v>
      </c>
      <c r="AS67" s="103">
        <f>_xlfn.XLOOKUP($D67,'Compiled grid proposal'!$C$5:$C$22,'Compiled grid proposal'!Q$5:Q$22,"error",0,1)</f>
        <v>47.706878291015606</v>
      </c>
      <c r="AT67" s="103">
        <f>_xlfn.XLOOKUP($D67,'Compiled grid proposal'!$C$5:$C$22,'Compiled grid proposal'!R$5:R$22,"error",0,1)</f>
        <v>32.917746020800763</v>
      </c>
      <c r="AU67" s="103">
        <f>_xlfn.XLOOKUP($D67,'Compiled grid proposal'!$C$5:$C$22,'Compiled grid proposal'!S$5:S$22,"error",0,1)</f>
        <v>54.862910034667941</v>
      </c>
      <c r="AV67" s="103">
        <f>_xlfn.XLOOKUP($D67,'Compiled grid proposal'!$C$5:$C$22,'Compiled grid proposal'!T$5:T$22,"error",0,1)</f>
        <v>37.855407923920872</v>
      </c>
      <c r="AW67" s="103">
        <f>_xlfn.XLOOKUP($D67,'Compiled grid proposal'!$C$5:$C$22,'Compiled grid proposal'!U$5:U$22,"error",0,1)</f>
        <v>63.092346539868124</v>
      </c>
      <c r="AX67" s="103">
        <f>_xlfn.XLOOKUP($D67,'Compiled grid proposal'!$C$5:$C$22,'Compiled grid proposal'!V$5:V$22,"error",0,1)</f>
        <v>45</v>
      </c>
      <c r="AY67" s="103">
        <f>_xlfn.XLOOKUP($D67,'Compiled grid proposal'!$C$5:$C$22,'Compiled grid proposal'!W$5:W$22,"error",0,1)</f>
        <v>75</v>
      </c>
      <c r="BA67" s="115">
        <f t="shared" si="0"/>
        <v>0.32499999999999929</v>
      </c>
      <c r="BB67" s="115">
        <f t="shared" si="1"/>
        <v>6.625</v>
      </c>
      <c r="BC67" s="115">
        <f t="shared" si="2"/>
        <v>-0.76875000000000249</v>
      </c>
      <c r="BD67" s="115">
        <f t="shared" si="3"/>
        <v>3.7187499999999964</v>
      </c>
      <c r="BE67" s="115">
        <f t="shared" si="4"/>
        <v>-4.634062500000006</v>
      </c>
      <c r="BF67" s="115">
        <f t="shared" si="5"/>
        <v>0.27656249999999361</v>
      </c>
      <c r="BG67" s="115">
        <f t="shared" si="6"/>
        <v>-7.1791718750000051</v>
      </c>
      <c r="BH67" s="115">
        <f t="shared" si="7"/>
        <v>-2.6319531250000097</v>
      </c>
      <c r="BI67" s="115">
        <f t="shared" si="8"/>
        <v>-9.3560476562500092</v>
      </c>
      <c r="BJ67" s="115">
        <f t="shared" si="9"/>
        <v>-4.9267460937500118</v>
      </c>
      <c r="BK67" s="115">
        <f t="shared" si="10"/>
        <v>-11.109454804687509</v>
      </c>
      <c r="BL67" s="115">
        <f t="shared" si="11"/>
        <v>-6.515758007812515</v>
      </c>
      <c r="BM67" s="115">
        <f t="shared" si="12"/>
        <v>-17.375873025390636</v>
      </c>
      <c r="BN67" s="115">
        <f t="shared" si="13"/>
        <v>-13.293121708984394</v>
      </c>
      <c r="BO67" s="115">
        <f t="shared" si="14"/>
        <v>-24.082253979199237</v>
      </c>
      <c r="BP67" s="115">
        <f t="shared" si="15"/>
        <v>-20.137089965332059</v>
      </c>
      <c r="BQ67" s="115">
        <f t="shared" si="16"/>
        <v>-29.144592076079128</v>
      </c>
      <c r="BR67" s="115">
        <f t="shared" si="17"/>
        <v>-25.907653460131876</v>
      </c>
      <c r="BS67" s="115">
        <f t="shared" si="18"/>
        <v>-32</v>
      </c>
      <c r="BT67" s="115">
        <f t="shared" si="19"/>
        <v>-27</v>
      </c>
      <c r="BV67" s="116">
        <f t="shared" si="20"/>
        <v>2.6970954356846412E-2</v>
      </c>
      <c r="BW67" s="116">
        <f t="shared" si="21"/>
        <v>0.4732142857142857</v>
      </c>
      <c r="BX67" s="116">
        <f t="shared" si="22"/>
        <v>-5.1250000000000163E-2</v>
      </c>
      <c r="BY67" s="116">
        <f t="shared" si="23"/>
        <v>0.18593749999999981</v>
      </c>
      <c r="BZ67" s="116">
        <f t="shared" si="24"/>
        <v>-0.22066964285714313</v>
      </c>
      <c r="CA67" s="116">
        <f t="shared" si="25"/>
        <v>1.0243055555555318E-2</v>
      </c>
      <c r="CB67" s="116">
        <f t="shared" si="26"/>
        <v>-0.2761219951923079</v>
      </c>
      <c r="CC67" s="116">
        <f t="shared" si="27"/>
        <v>-7.7410386029412054E-2</v>
      </c>
      <c r="CD67" s="116">
        <f t="shared" si="28"/>
        <v>-0.30180798891129063</v>
      </c>
      <c r="CE67" s="116">
        <f t="shared" si="29"/>
        <v>-0.12016453887195151</v>
      </c>
      <c r="CF67" s="116">
        <f t="shared" si="30"/>
        <v>-0.30859596679687523</v>
      </c>
      <c r="CG67" s="116">
        <f t="shared" si="31"/>
        <v>-0.13574495849609405</v>
      </c>
      <c r="CH67" s="116">
        <f t="shared" si="32"/>
        <v>-0.37773637011718775</v>
      </c>
      <c r="CI67" s="116">
        <f t="shared" si="33"/>
        <v>-0.21792002801613761</v>
      </c>
      <c r="CJ67" s="116">
        <f t="shared" si="34"/>
        <v>-0.42249568384560066</v>
      </c>
      <c r="CK67" s="116">
        <f t="shared" si="35"/>
        <v>-0.26849453287109415</v>
      </c>
      <c r="CL67" s="116">
        <f t="shared" si="36"/>
        <v>-0.43499391158327055</v>
      </c>
      <c r="CM67" s="116">
        <f t="shared" si="37"/>
        <v>-0.29109722988912218</v>
      </c>
      <c r="CN67" s="116">
        <f t="shared" si="38"/>
        <v>-0.41558441558441561</v>
      </c>
      <c r="CO67" s="116">
        <f t="shared" si="39"/>
        <v>-0.26470588235294118</v>
      </c>
    </row>
    <row r="68" spans="1:93">
      <c r="A68" s="41" t="s">
        <v>87</v>
      </c>
      <c r="B68" s="44" t="s">
        <v>10</v>
      </c>
      <c r="C68" s="100">
        <v>6</v>
      </c>
      <c r="D68" s="44">
        <v>6</v>
      </c>
      <c r="E68" s="44">
        <v>6</v>
      </c>
      <c r="F68" s="44"/>
      <c r="G68" s="44"/>
      <c r="H68" s="44"/>
      <c r="I68" s="44"/>
      <c r="K68" s="103">
        <f>_xlfn.XLOOKUP($C68,'SQUO grid'!$B$4:$B$18,'SQUO grid'!C$4:C$18,"error",0,1)</f>
        <v>12.05</v>
      </c>
      <c r="L68" s="103">
        <f>_xlfn.XLOOKUP($C68,'SQUO grid'!$B$4:$B$18,'SQUO grid'!D$4:D$18,"error",0,1)</f>
        <v>14</v>
      </c>
      <c r="M68" s="103">
        <f>_xlfn.XLOOKUP($C68,'SQUO grid'!$B$4:$B$18,'SQUO grid'!E$4:E$18,"error",0,1)</f>
        <v>15</v>
      </c>
      <c r="N68" s="103">
        <f>_xlfn.XLOOKUP($C68,'SQUO grid'!$B$4:$B$18,'SQUO grid'!F$4:F$18,"error",0,1)</f>
        <v>20</v>
      </c>
      <c r="O68" s="103">
        <f>_xlfn.XLOOKUP($C68,'SQUO grid'!$B$4:$B$18,'SQUO grid'!G$4:G$18,"error",0,1)</f>
        <v>21</v>
      </c>
      <c r="P68" s="103">
        <f>_xlfn.XLOOKUP($C68,'SQUO grid'!$B$4:$B$18,'SQUO grid'!H$4:H$18,"error",0,1)</f>
        <v>27</v>
      </c>
      <c r="Q68" s="103">
        <f>_xlfn.XLOOKUP($C68,'SQUO grid'!$B$4:$B$18,'SQUO grid'!I$4:I$18,"error",0,1)</f>
        <v>26</v>
      </c>
      <c r="R68" s="103">
        <f>_xlfn.XLOOKUP($C68,'SQUO grid'!$B$4:$B$18,'SQUO grid'!J$4:J$18,"error",0,1)</f>
        <v>34</v>
      </c>
      <c r="S68" s="103">
        <f>_xlfn.XLOOKUP($C68,'SQUO grid'!$B$4:$B$18,'SQUO grid'!K$4:K$18,"error",0,1)</f>
        <v>31</v>
      </c>
      <c r="T68" s="103">
        <f>_xlfn.XLOOKUP($C68,'SQUO grid'!$B$4:$B$18,'SQUO grid'!L$4:L$18,"error",0,1)</f>
        <v>41</v>
      </c>
      <c r="U68" s="103">
        <f>_xlfn.XLOOKUP($C68,'SQUO grid'!$B$4:$B$18,'SQUO grid'!M$4:M$18,"error",0,1)</f>
        <v>36</v>
      </c>
      <c r="V68" s="103">
        <f>_xlfn.XLOOKUP($C68,'SQUO grid'!$B$4:$B$18,'SQUO grid'!N$4:N$18,"error",0,1)</f>
        <v>48</v>
      </c>
      <c r="W68" s="103">
        <f>_xlfn.XLOOKUP($C68,'SQUO grid'!$B$4:$B$18,'SQUO grid'!O$4:O$18,"error",0,1)</f>
        <v>46</v>
      </c>
      <c r="X68" s="103">
        <f>_xlfn.XLOOKUP($C68,'SQUO grid'!$B$4:$B$18,'SQUO grid'!P$4:P$18,"error",0,1)</f>
        <v>61</v>
      </c>
      <c r="Y68" s="103">
        <f>_xlfn.XLOOKUP($C68,'SQUO grid'!$B$4:$B$18,'SQUO grid'!Q$4:Q$18,"error",0,1)</f>
        <v>57</v>
      </c>
      <c r="Z68" s="103">
        <f>_xlfn.XLOOKUP($C68,'SQUO grid'!$B$4:$B$18,'SQUO grid'!R$4:R$18,"error",0,1)</f>
        <v>75</v>
      </c>
      <c r="AA68" s="103">
        <f>_xlfn.XLOOKUP($C68,'SQUO grid'!$B$4:$B$18,'SQUO grid'!S$4:S$18,"error",0,1)</f>
        <v>67</v>
      </c>
      <c r="AB68" s="103">
        <f>_xlfn.XLOOKUP($C68,'SQUO grid'!$B$4:$B$18,'SQUO grid'!T$4:T$18,"error",0,1)</f>
        <v>89</v>
      </c>
      <c r="AC68" s="103">
        <f>_xlfn.XLOOKUP($C68,'SQUO grid'!$B$4:$B$18,'SQUO grid'!U$4:U$18,"error",0,1)</f>
        <v>77</v>
      </c>
      <c r="AD68" s="103">
        <f>_xlfn.XLOOKUP($C68,'SQUO grid'!$B$4:$B$18,'SQUO grid'!V$4:V$18,"error",0,1)</f>
        <v>102</v>
      </c>
      <c r="AF68" s="103">
        <f>_xlfn.XLOOKUP($D68,'Compiled grid proposal'!$C$5:$C$22,'Compiled grid proposal'!D$5:D$22,"error",0,1)</f>
        <v>12.375</v>
      </c>
      <c r="AG68" s="103">
        <f>_xlfn.XLOOKUP($D68,'Compiled grid proposal'!$C$5:$C$22,'Compiled grid proposal'!E$5:E$22,"error",0,1)</f>
        <v>20.625</v>
      </c>
      <c r="AH68" s="103">
        <f>_xlfn.XLOOKUP($D68,'Compiled grid proposal'!$C$5:$C$22,'Compiled grid proposal'!F$5:F$22,"error",0,1)</f>
        <v>14.231249999999998</v>
      </c>
      <c r="AI68" s="103">
        <f>_xlfn.XLOOKUP($D68,'Compiled grid proposal'!$C$5:$C$22,'Compiled grid proposal'!G$5:G$22,"error",0,1)</f>
        <v>23.718749999999996</v>
      </c>
      <c r="AJ68" s="103">
        <f>_xlfn.XLOOKUP($D68,'Compiled grid proposal'!$C$5:$C$22,'Compiled grid proposal'!H$5:H$22,"error",0,1)</f>
        <v>16.365937499999994</v>
      </c>
      <c r="AK68" s="103">
        <f>_xlfn.XLOOKUP($D68,'Compiled grid proposal'!$C$5:$C$22,'Compiled grid proposal'!I$5:I$22,"error",0,1)</f>
        <v>27.276562499999994</v>
      </c>
      <c r="AL68" s="103">
        <f>_xlfn.XLOOKUP($D68,'Compiled grid proposal'!$C$5:$C$22,'Compiled grid proposal'!J$5:J$22,"error",0,1)</f>
        <v>18.820828124999995</v>
      </c>
      <c r="AM68" s="103">
        <f>_xlfn.XLOOKUP($D68,'Compiled grid proposal'!$C$5:$C$22,'Compiled grid proposal'!K$5:K$22,"error",0,1)</f>
        <v>31.36804687499999</v>
      </c>
      <c r="AN68" s="103">
        <f>_xlfn.XLOOKUP($D68,'Compiled grid proposal'!$C$5:$C$22,'Compiled grid proposal'!L$5:L$22,"error",0,1)</f>
        <v>21.643952343749991</v>
      </c>
      <c r="AO68" s="103">
        <f>_xlfn.XLOOKUP($D68,'Compiled grid proposal'!$C$5:$C$22,'Compiled grid proposal'!M$5:M$22,"error",0,1)</f>
        <v>36.073253906249988</v>
      </c>
      <c r="AP68" s="103">
        <f>_xlfn.XLOOKUP($D68,'Compiled grid proposal'!$C$5:$C$22,'Compiled grid proposal'!N$5:N$22,"error",0,1)</f>
        <v>24.890545195312491</v>
      </c>
      <c r="AQ68" s="103">
        <f>_xlfn.XLOOKUP($D68,'Compiled grid proposal'!$C$5:$C$22,'Compiled grid proposal'!O$5:O$22,"error",0,1)</f>
        <v>41.484241992187485</v>
      </c>
      <c r="AR68" s="103">
        <f>_xlfn.XLOOKUP($D68,'Compiled grid proposal'!$C$5:$C$22,'Compiled grid proposal'!P$5:P$22,"error",0,1)</f>
        <v>28.624126974609364</v>
      </c>
      <c r="AS68" s="103">
        <f>_xlfn.XLOOKUP($D68,'Compiled grid proposal'!$C$5:$C$22,'Compiled grid proposal'!Q$5:Q$22,"error",0,1)</f>
        <v>47.706878291015606</v>
      </c>
      <c r="AT68" s="103">
        <f>_xlfn.XLOOKUP($D68,'Compiled grid proposal'!$C$5:$C$22,'Compiled grid proposal'!R$5:R$22,"error",0,1)</f>
        <v>32.917746020800763</v>
      </c>
      <c r="AU68" s="103">
        <f>_xlfn.XLOOKUP($D68,'Compiled grid proposal'!$C$5:$C$22,'Compiled grid proposal'!S$5:S$22,"error",0,1)</f>
        <v>54.862910034667941</v>
      </c>
      <c r="AV68" s="103">
        <f>_xlfn.XLOOKUP($D68,'Compiled grid proposal'!$C$5:$C$22,'Compiled grid proposal'!T$5:T$22,"error",0,1)</f>
        <v>37.855407923920872</v>
      </c>
      <c r="AW68" s="103">
        <f>_xlfn.XLOOKUP($D68,'Compiled grid proposal'!$C$5:$C$22,'Compiled grid proposal'!U$5:U$22,"error",0,1)</f>
        <v>63.092346539868124</v>
      </c>
      <c r="AX68" s="103">
        <f>_xlfn.XLOOKUP($D68,'Compiled grid proposal'!$C$5:$C$22,'Compiled grid proposal'!V$5:V$22,"error",0,1)</f>
        <v>45</v>
      </c>
      <c r="AY68" s="103">
        <f>_xlfn.XLOOKUP($D68,'Compiled grid proposal'!$C$5:$C$22,'Compiled grid proposal'!W$5:W$22,"error",0,1)</f>
        <v>75</v>
      </c>
      <c r="BA68" s="115">
        <f t="shared" ref="BA68:BA131" si="40">AF68-K68</f>
        <v>0.32499999999999929</v>
      </c>
      <c r="BB68" s="115">
        <f t="shared" ref="BB68:BB131" si="41">AG68-L68</f>
        <v>6.625</v>
      </c>
      <c r="BC68" s="115">
        <f t="shared" ref="BC68:BC131" si="42">AH68-M68</f>
        <v>-0.76875000000000249</v>
      </c>
      <c r="BD68" s="115">
        <f t="shared" ref="BD68:BD131" si="43">AI68-N68</f>
        <v>3.7187499999999964</v>
      </c>
      <c r="BE68" s="115">
        <f t="shared" ref="BE68:BE131" si="44">AJ68-O68</f>
        <v>-4.634062500000006</v>
      </c>
      <c r="BF68" s="115">
        <f t="shared" ref="BF68:BF131" si="45">AK68-P68</f>
        <v>0.27656249999999361</v>
      </c>
      <c r="BG68" s="115">
        <f t="shared" ref="BG68:BG131" si="46">AL68-Q68</f>
        <v>-7.1791718750000051</v>
      </c>
      <c r="BH68" s="115">
        <f t="shared" ref="BH68:BH131" si="47">AM68-R68</f>
        <v>-2.6319531250000097</v>
      </c>
      <c r="BI68" s="115">
        <f t="shared" ref="BI68:BI131" si="48">AN68-S68</f>
        <v>-9.3560476562500092</v>
      </c>
      <c r="BJ68" s="115">
        <f t="shared" ref="BJ68:BJ131" si="49">AO68-T68</f>
        <v>-4.9267460937500118</v>
      </c>
      <c r="BK68" s="115">
        <f t="shared" ref="BK68:BK131" si="50">AP68-U68</f>
        <v>-11.109454804687509</v>
      </c>
      <c r="BL68" s="115">
        <f t="shared" ref="BL68:BL131" si="51">AQ68-V68</f>
        <v>-6.515758007812515</v>
      </c>
      <c r="BM68" s="115">
        <f t="shared" ref="BM68:BM131" si="52">AR68-W68</f>
        <v>-17.375873025390636</v>
      </c>
      <c r="BN68" s="115">
        <f t="shared" ref="BN68:BN131" si="53">AS68-X68</f>
        <v>-13.293121708984394</v>
      </c>
      <c r="BO68" s="115">
        <f t="shared" ref="BO68:BO131" si="54">AT68-Y68</f>
        <v>-24.082253979199237</v>
      </c>
      <c r="BP68" s="115">
        <f t="shared" ref="BP68:BP131" si="55">AU68-Z68</f>
        <v>-20.137089965332059</v>
      </c>
      <c r="BQ68" s="115">
        <f t="shared" ref="BQ68:BQ131" si="56">AV68-AA68</f>
        <v>-29.144592076079128</v>
      </c>
      <c r="BR68" s="115">
        <f t="shared" ref="BR68:BR131" si="57">AW68-AB68</f>
        <v>-25.907653460131876</v>
      </c>
      <c r="BS68" s="115">
        <f t="shared" ref="BS68:BS131" si="58">AX68-AC68</f>
        <v>-32</v>
      </c>
      <c r="BT68" s="115">
        <f t="shared" ref="BT68:BT131" si="59">AY68-AD68</f>
        <v>-27</v>
      </c>
      <c r="BV68" s="116">
        <f t="shared" ref="BV68:BV131" si="60">(AF68-K68)/K68</f>
        <v>2.6970954356846412E-2</v>
      </c>
      <c r="BW68" s="116">
        <f t="shared" ref="BW68:BW131" si="61">(AG68-L68)/L68</f>
        <v>0.4732142857142857</v>
      </c>
      <c r="BX68" s="116">
        <f t="shared" ref="BX68:BX131" si="62">(AH68-M68)/M68</f>
        <v>-5.1250000000000163E-2</v>
      </c>
      <c r="BY68" s="116">
        <f t="shared" ref="BY68:BY131" si="63">(AI68-N68)/N68</f>
        <v>0.18593749999999981</v>
      </c>
      <c r="BZ68" s="116">
        <f t="shared" ref="BZ68:BZ131" si="64">(AJ68-O68)/O68</f>
        <v>-0.22066964285714313</v>
      </c>
      <c r="CA68" s="116">
        <f t="shared" ref="CA68:CA131" si="65">(AK68-P68)/P68</f>
        <v>1.0243055555555318E-2</v>
      </c>
      <c r="CB68" s="116">
        <f t="shared" ref="CB68:CB131" si="66">(AL68-Q68)/Q68</f>
        <v>-0.2761219951923079</v>
      </c>
      <c r="CC68" s="116">
        <f t="shared" ref="CC68:CC131" si="67">(AM68-R68)/R68</f>
        <v>-7.7410386029412054E-2</v>
      </c>
      <c r="CD68" s="116">
        <f t="shared" ref="CD68:CD131" si="68">(AN68-S68)/S68</f>
        <v>-0.30180798891129063</v>
      </c>
      <c r="CE68" s="116">
        <f t="shared" ref="CE68:CE131" si="69">(AO68-T68)/T68</f>
        <v>-0.12016453887195151</v>
      </c>
      <c r="CF68" s="116">
        <f t="shared" ref="CF68:CF131" si="70">(AP68-U68)/U68</f>
        <v>-0.30859596679687523</v>
      </c>
      <c r="CG68" s="116">
        <f t="shared" ref="CG68:CG131" si="71">(AQ68-V68)/V68</f>
        <v>-0.13574495849609405</v>
      </c>
      <c r="CH68" s="116">
        <f t="shared" ref="CH68:CH131" si="72">(AR68-W68)/W68</f>
        <v>-0.37773637011718775</v>
      </c>
      <c r="CI68" s="116">
        <f t="shared" ref="CI68:CI131" si="73">(AS68-X68)/X68</f>
        <v>-0.21792002801613761</v>
      </c>
      <c r="CJ68" s="116">
        <f t="shared" ref="CJ68:CJ131" si="74">(AT68-Y68)/Y68</f>
        <v>-0.42249568384560066</v>
      </c>
      <c r="CK68" s="116">
        <f t="shared" ref="CK68:CK131" si="75">(AU68-Z68)/Z68</f>
        <v>-0.26849453287109415</v>
      </c>
      <c r="CL68" s="116">
        <f t="shared" ref="CL68:CL131" si="76">(AV68-AA68)/AA68</f>
        <v>-0.43499391158327055</v>
      </c>
      <c r="CM68" s="116">
        <f t="shared" ref="CM68:CM131" si="77">(AW68-AB68)/AB68</f>
        <v>-0.29109722988912218</v>
      </c>
      <c r="CN68" s="116">
        <f t="shared" ref="CN68:CN131" si="78">(AX68-AC68)/AC68</f>
        <v>-0.41558441558441561</v>
      </c>
      <c r="CO68" s="116">
        <f t="shared" ref="CO68:CO131" si="79">(AY68-AD68)/AD68</f>
        <v>-0.26470588235294118</v>
      </c>
    </row>
    <row r="69" spans="1:93">
      <c r="A69" s="41" t="s">
        <v>88</v>
      </c>
      <c r="B69" s="44" t="s">
        <v>10</v>
      </c>
      <c r="C69" s="100">
        <v>6</v>
      </c>
      <c r="D69" s="44">
        <v>6</v>
      </c>
      <c r="E69" s="44">
        <v>8</v>
      </c>
      <c r="F69" s="44"/>
      <c r="G69" s="44"/>
      <c r="H69" s="44"/>
      <c r="I69" s="44" t="s">
        <v>18</v>
      </c>
      <c r="K69" s="103">
        <f>_xlfn.XLOOKUP($C69,'SQUO grid'!$B$4:$B$18,'SQUO grid'!C$4:C$18,"error",0,1)</f>
        <v>12.05</v>
      </c>
      <c r="L69" s="103">
        <f>_xlfn.XLOOKUP($C69,'SQUO grid'!$B$4:$B$18,'SQUO grid'!D$4:D$18,"error",0,1)</f>
        <v>14</v>
      </c>
      <c r="M69" s="103">
        <f>_xlfn.XLOOKUP($C69,'SQUO grid'!$B$4:$B$18,'SQUO grid'!E$4:E$18,"error",0,1)</f>
        <v>15</v>
      </c>
      <c r="N69" s="103">
        <f>_xlfn.XLOOKUP($C69,'SQUO grid'!$B$4:$B$18,'SQUO grid'!F$4:F$18,"error",0,1)</f>
        <v>20</v>
      </c>
      <c r="O69" s="103">
        <f>_xlfn.XLOOKUP($C69,'SQUO grid'!$B$4:$B$18,'SQUO grid'!G$4:G$18,"error",0,1)</f>
        <v>21</v>
      </c>
      <c r="P69" s="103">
        <f>_xlfn.XLOOKUP($C69,'SQUO grid'!$B$4:$B$18,'SQUO grid'!H$4:H$18,"error",0,1)</f>
        <v>27</v>
      </c>
      <c r="Q69" s="103">
        <f>_xlfn.XLOOKUP($C69,'SQUO grid'!$B$4:$B$18,'SQUO grid'!I$4:I$18,"error",0,1)</f>
        <v>26</v>
      </c>
      <c r="R69" s="103">
        <f>_xlfn.XLOOKUP($C69,'SQUO grid'!$B$4:$B$18,'SQUO grid'!J$4:J$18,"error",0,1)</f>
        <v>34</v>
      </c>
      <c r="S69" s="103">
        <f>_xlfn.XLOOKUP($C69,'SQUO grid'!$B$4:$B$18,'SQUO grid'!K$4:K$18,"error",0,1)</f>
        <v>31</v>
      </c>
      <c r="T69" s="103">
        <f>_xlfn.XLOOKUP($C69,'SQUO grid'!$B$4:$B$18,'SQUO grid'!L$4:L$18,"error",0,1)</f>
        <v>41</v>
      </c>
      <c r="U69" s="103">
        <f>_xlfn.XLOOKUP($C69,'SQUO grid'!$B$4:$B$18,'SQUO grid'!M$4:M$18,"error",0,1)</f>
        <v>36</v>
      </c>
      <c r="V69" s="103">
        <f>_xlfn.XLOOKUP($C69,'SQUO grid'!$B$4:$B$18,'SQUO grid'!N$4:N$18,"error",0,1)</f>
        <v>48</v>
      </c>
      <c r="W69" s="103">
        <f>_xlfn.XLOOKUP($C69,'SQUO grid'!$B$4:$B$18,'SQUO grid'!O$4:O$18,"error",0,1)</f>
        <v>46</v>
      </c>
      <c r="X69" s="103">
        <f>_xlfn.XLOOKUP($C69,'SQUO grid'!$B$4:$B$18,'SQUO grid'!P$4:P$18,"error",0,1)</f>
        <v>61</v>
      </c>
      <c r="Y69" s="103">
        <f>_xlfn.XLOOKUP($C69,'SQUO grid'!$B$4:$B$18,'SQUO grid'!Q$4:Q$18,"error",0,1)</f>
        <v>57</v>
      </c>
      <c r="Z69" s="103">
        <f>_xlfn.XLOOKUP($C69,'SQUO grid'!$B$4:$B$18,'SQUO grid'!R$4:R$18,"error",0,1)</f>
        <v>75</v>
      </c>
      <c r="AA69" s="103">
        <f>_xlfn.XLOOKUP($C69,'SQUO grid'!$B$4:$B$18,'SQUO grid'!S$4:S$18,"error",0,1)</f>
        <v>67</v>
      </c>
      <c r="AB69" s="103">
        <f>_xlfn.XLOOKUP($C69,'SQUO grid'!$B$4:$B$18,'SQUO grid'!T$4:T$18,"error",0,1)</f>
        <v>89</v>
      </c>
      <c r="AC69" s="103">
        <f>_xlfn.XLOOKUP($C69,'SQUO grid'!$B$4:$B$18,'SQUO grid'!U$4:U$18,"error",0,1)</f>
        <v>77</v>
      </c>
      <c r="AD69" s="103">
        <f>_xlfn.XLOOKUP($C69,'SQUO grid'!$B$4:$B$18,'SQUO grid'!V$4:V$18,"error",0,1)</f>
        <v>102</v>
      </c>
      <c r="AF69" s="103">
        <f>_xlfn.XLOOKUP($D69,'Compiled grid proposal'!$C$5:$C$22,'Compiled grid proposal'!D$5:D$22,"error",0,1)</f>
        <v>12.375</v>
      </c>
      <c r="AG69" s="103">
        <f>_xlfn.XLOOKUP($D69,'Compiled grid proposal'!$C$5:$C$22,'Compiled grid proposal'!E$5:E$22,"error",0,1)</f>
        <v>20.625</v>
      </c>
      <c r="AH69" s="103">
        <f>_xlfn.XLOOKUP($D69,'Compiled grid proposal'!$C$5:$C$22,'Compiled grid proposal'!F$5:F$22,"error",0,1)</f>
        <v>14.231249999999998</v>
      </c>
      <c r="AI69" s="103">
        <f>_xlfn.XLOOKUP($D69,'Compiled grid proposal'!$C$5:$C$22,'Compiled grid proposal'!G$5:G$22,"error",0,1)</f>
        <v>23.718749999999996</v>
      </c>
      <c r="AJ69" s="103">
        <f>_xlfn.XLOOKUP($D69,'Compiled grid proposal'!$C$5:$C$22,'Compiled grid proposal'!H$5:H$22,"error",0,1)</f>
        <v>16.365937499999994</v>
      </c>
      <c r="AK69" s="103">
        <f>_xlfn.XLOOKUP($D69,'Compiled grid proposal'!$C$5:$C$22,'Compiled grid proposal'!I$5:I$22,"error",0,1)</f>
        <v>27.276562499999994</v>
      </c>
      <c r="AL69" s="103">
        <f>_xlfn.XLOOKUP($D69,'Compiled grid proposal'!$C$5:$C$22,'Compiled grid proposal'!J$5:J$22,"error",0,1)</f>
        <v>18.820828124999995</v>
      </c>
      <c r="AM69" s="103">
        <f>_xlfn.XLOOKUP($D69,'Compiled grid proposal'!$C$5:$C$22,'Compiled grid proposal'!K$5:K$22,"error",0,1)</f>
        <v>31.36804687499999</v>
      </c>
      <c r="AN69" s="103">
        <f>_xlfn.XLOOKUP($D69,'Compiled grid proposal'!$C$5:$C$22,'Compiled grid proposal'!L$5:L$22,"error",0,1)</f>
        <v>21.643952343749991</v>
      </c>
      <c r="AO69" s="103">
        <f>_xlfn.XLOOKUP($D69,'Compiled grid proposal'!$C$5:$C$22,'Compiled grid proposal'!M$5:M$22,"error",0,1)</f>
        <v>36.073253906249988</v>
      </c>
      <c r="AP69" s="103">
        <f>_xlfn.XLOOKUP($D69,'Compiled grid proposal'!$C$5:$C$22,'Compiled grid proposal'!N$5:N$22,"error",0,1)</f>
        <v>24.890545195312491</v>
      </c>
      <c r="AQ69" s="103">
        <f>_xlfn.XLOOKUP($D69,'Compiled grid proposal'!$C$5:$C$22,'Compiled grid proposal'!O$5:O$22,"error",0,1)</f>
        <v>41.484241992187485</v>
      </c>
      <c r="AR69" s="103">
        <f>_xlfn.XLOOKUP($D69,'Compiled grid proposal'!$C$5:$C$22,'Compiled grid proposal'!P$5:P$22,"error",0,1)</f>
        <v>28.624126974609364</v>
      </c>
      <c r="AS69" s="103">
        <f>_xlfn.XLOOKUP($D69,'Compiled grid proposal'!$C$5:$C$22,'Compiled grid proposal'!Q$5:Q$22,"error",0,1)</f>
        <v>47.706878291015606</v>
      </c>
      <c r="AT69" s="103">
        <f>_xlfn.XLOOKUP($D69,'Compiled grid proposal'!$C$5:$C$22,'Compiled grid proposal'!R$5:R$22,"error",0,1)</f>
        <v>32.917746020800763</v>
      </c>
      <c r="AU69" s="103">
        <f>_xlfn.XLOOKUP($D69,'Compiled grid proposal'!$C$5:$C$22,'Compiled grid proposal'!S$5:S$22,"error",0,1)</f>
        <v>54.862910034667941</v>
      </c>
      <c r="AV69" s="103">
        <f>_xlfn.XLOOKUP($D69,'Compiled grid proposal'!$C$5:$C$22,'Compiled grid proposal'!T$5:T$22,"error",0,1)</f>
        <v>37.855407923920872</v>
      </c>
      <c r="AW69" s="103">
        <f>_xlfn.XLOOKUP($D69,'Compiled grid proposal'!$C$5:$C$22,'Compiled grid proposal'!U$5:U$22,"error",0,1)</f>
        <v>63.092346539868124</v>
      </c>
      <c r="AX69" s="103">
        <f>_xlfn.XLOOKUP($D69,'Compiled grid proposal'!$C$5:$C$22,'Compiled grid proposal'!V$5:V$22,"error",0,1)</f>
        <v>45</v>
      </c>
      <c r="AY69" s="103">
        <f>_xlfn.XLOOKUP($D69,'Compiled grid proposal'!$C$5:$C$22,'Compiled grid proposal'!W$5:W$22,"error",0,1)</f>
        <v>75</v>
      </c>
      <c r="BA69" s="115">
        <f t="shared" si="40"/>
        <v>0.32499999999999929</v>
      </c>
      <c r="BB69" s="115">
        <f t="shared" si="41"/>
        <v>6.625</v>
      </c>
      <c r="BC69" s="115">
        <f t="shared" si="42"/>
        <v>-0.76875000000000249</v>
      </c>
      <c r="BD69" s="115">
        <f t="shared" si="43"/>
        <v>3.7187499999999964</v>
      </c>
      <c r="BE69" s="115">
        <f t="shared" si="44"/>
        <v>-4.634062500000006</v>
      </c>
      <c r="BF69" s="115">
        <f t="shared" si="45"/>
        <v>0.27656249999999361</v>
      </c>
      <c r="BG69" s="115">
        <f t="shared" si="46"/>
        <v>-7.1791718750000051</v>
      </c>
      <c r="BH69" s="115">
        <f t="shared" si="47"/>
        <v>-2.6319531250000097</v>
      </c>
      <c r="BI69" s="115">
        <f t="shared" si="48"/>
        <v>-9.3560476562500092</v>
      </c>
      <c r="BJ69" s="115">
        <f t="shared" si="49"/>
        <v>-4.9267460937500118</v>
      </c>
      <c r="BK69" s="115">
        <f t="shared" si="50"/>
        <v>-11.109454804687509</v>
      </c>
      <c r="BL69" s="115">
        <f t="shared" si="51"/>
        <v>-6.515758007812515</v>
      </c>
      <c r="BM69" s="115">
        <f t="shared" si="52"/>
        <v>-17.375873025390636</v>
      </c>
      <c r="BN69" s="115">
        <f t="shared" si="53"/>
        <v>-13.293121708984394</v>
      </c>
      <c r="BO69" s="115">
        <f t="shared" si="54"/>
        <v>-24.082253979199237</v>
      </c>
      <c r="BP69" s="115">
        <f t="shared" si="55"/>
        <v>-20.137089965332059</v>
      </c>
      <c r="BQ69" s="115">
        <f t="shared" si="56"/>
        <v>-29.144592076079128</v>
      </c>
      <c r="BR69" s="115">
        <f t="shared" si="57"/>
        <v>-25.907653460131876</v>
      </c>
      <c r="BS69" s="115">
        <f t="shared" si="58"/>
        <v>-32</v>
      </c>
      <c r="BT69" s="115">
        <f t="shared" si="59"/>
        <v>-27</v>
      </c>
      <c r="BV69" s="116">
        <f t="shared" si="60"/>
        <v>2.6970954356846412E-2</v>
      </c>
      <c r="BW69" s="116">
        <f t="shared" si="61"/>
        <v>0.4732142857142857</v>
      </c>
      <c r="BX69" s="116">
        <f t="shared" si="62"/>
        <v>-5.1250000000000163E-2</v>
      </c>
      <c r="BY69" s="116">
        <f t="shared" si="63"/>
        <v>0.18593749999999981</v>
      </c>
      <c r="BZ69" s="116">
        <f t="shared" si="64"/>
        <v>-0.22066964285714313</v>
      </c>
      <c r="CA69" s="116">
        <f t="shared" si="65"/>
        <v>1.0243055555555318E-2</v>
      </c>
      <c r="CB69" s="116">
        <f t="shared" si="66"/>
        <v>-0.2761219951923079</v>
      </c>
      <c r="CC69" s="116">
        <f t="shared" si="67"/>
        <v>-7.7410386029412054E-2</v>
      </c>
      <c r="CD69" s="116">
        <f t="shared" si="68"/>
        <v>-0.30180798891129063</v>
      </c>
      <c r="CE69" s="116">
        <f t="shared" si="69"/>
        <v>-0.12016453887195151</v>
      </c>
      <c r="CF69" s="116">
        <f t="shared" si="70"/>
        <v>-0.30859596679687523</v>
      </c>
      <c r="CG69" s="116">
        <f t="shared" si="71"/>
        <v>-0.13574495849609405</v>
      </c>
      <c r="CH69" s="116">
        <f t="shared" si="72"/>
        <v>-0.37773637011718775</v>
      </c>
      <c r="CI69" s="116">
        <f t="shared" si="73"/>
        <v>-0.21792002801613761</v>
      </c>
      <c r="CJ69" s="116">
        <f t="shared" si="74"/>
        <v>-0.42249568384560066</v>
      </c>
      <c r="CK69" s="116">
        <f t="shared" si="75"/>
        <v>-0.26849453287109415</v>
      </c>
      <c r="CL69" s="116">
        <f t="shared" si="76"/>
        <v>-0.43499391158327055</v>
      </c>
      <c r="CM69" s="116">
        <f t="shared" si="77"/>
        <v>-0.29109722988912218</v>
      </c>
      <c r="CN69" s="116">
        <f t="shared" si="78"/>
        <v>-0.41558441558441561</v>
      </c>
      <c r="CO69" s="116">
        <f t="shared" si="79"/>
        <v>-0.26470588235294118</v>
      </c>
    </row>
    <row r="70" spans="1:93">
      <c r="A70" s="41" t="s">
        <v>89</v>
      </c>
      <c r="B70" s="44" t="s">
        <v>10</v>
      </c>
      <c r="C70" s="100">
        <v>6</v>
      </c>
      <c r="D70" s="44">
        <v>6</v>
      </c>
      <c r="E70" s="44">
        <v>8</v>
      </c>
      <c r="F70" s="44"/>
      <c r="G70" s="44"/>
      <c r="H70" s="44"/>
      <c r="I70" s="44" t="s">
        <v>18</v>
      </c>
      <c r="K70" s="103">
        <f>_xlfn.XLOOKUP($C70,'SQUO grid'!$B$4:$B$18,'SQUO grid'!C$4:C$18,"error",0,1)</f>
        <v>12.05</v>
      </c>
      <c r="L70" s="103">
        <f>_xlfn.XLOOKUP($C70,'SQUO grid'!$B$4:$B$18,'SQUO grid'!D$4:D$18,"error",0,1)</f>
        <v>14</v>
      </c>
      <c r="M70" s="103">
        <f>_xlfn.XLOOKUP($C70,'SQUO grid'!$B$4:$B$18,'SQUO grid'!E$4:E$18,"error",0,1)</f>
        <v>15</v>
      </c>
      <c r="N70" s="103">
        <f>_xlfn.XLOOKUP($C70,'SQUO grid'!$B$4:$B$18,'SQUO grid'!F$4:F$18,"error",0,1)</f>
        <v>20</v>
      </c>
      <c r="O70" s="103">
        <f>_xlfn.XLOOKUP($C70,'SQUO grid'!$B$4:$B$18,'SQUO grid'!G$4:G$18,"error",0,1)</f>
        <v>21</v>
      </c>
      <c r="P70" s="103">
        <f>_xlfn.XLOOKUP($C70,'SQUO grid'!$B$4:$B$18,'SQUO grid'!H$4:H$18,"error",0,1)</f>
        <v>27</v>
      </c>
      <c r="Q70" s="103">
        <f>_xlfn.XLOOKUP($C70,'SQUO grid'!$B$4:$B$18,'SQUO grid'!I$4:I$18,"error",0,1)</f>
        <v>26</v>
      </c>
      <c r="R70" s="103">
        <f>_xlfn.XLOOKUP($C70,'SQUO grid'!$B$4:$B$18,'SQUO grid'!J$4:J$18,"error",0,1)</f>
        <v>34</v>
      </c>
      <c r="S70" s="103">
        <f>_xlfn.XLOOKUP($C70,'SQUO grid'!$B$4:$B$18,'SQUO grid'!K$4:K$18,"error",0,1)</f>
        <v>31</v>
      </c>
      <c r="T70" s="103">
        <f>_xlfn.XLOOKUP($C70,'SQUO grid'!$B$4:$B$18,'SQUO grid'!L$4:L$18,"error",0,1)</f>
        <v>41</v>
      </c>
      <c r="U70" s="103">
        <f>_xlfn.XLOOKUP($C70,'SQUO grid'!$B$4:$B$18,'SQUO grid'!M$4:M$18,"error",0,1)</f>
        <v>36</v>
      </c>
      <c r="V70" s="103">
        <f>_xlfn.XLOOKUP($C70,'SQUO grid'!$B$4:$B$18,'SQUO grid'!N$4:N$18,"error",0,1)</f>
        <v>48</v>
      </c>
      <c r="W70" s="103">
        <f>_xlfn.XLOOKUP($C70,'SQUO grid'!$B$4:$B$18,'SQUO grid'!O$4:O$18,"error",0,1)</f>
        <v>46</v>
      </c>
      <c r="X70" s="103">
        <f>_xlfn.XLOOKUP($C70,'SQUO grid'!$B$4:$B$18,'SQUO grid'!P$4:P$18,"error",0,1)</f>
        <v>61</v>
      </c>
      <c r="Y70" s="103">
        <f>_xlfn.XLOOKUP($C70,'SQUO grid'!$B$4:$B$18,'SQUO grid'!Q$4:Q$18,"error",0,1)</f>
        <v>57</v>
      </c>
      <c r="Z70" s="103">
        <f>_xlfn.XLOOKUP($C70,'SQUO grid'!$B$4:$B$18,'SQUO grid'!R$4:R$18,"error",0,1)</f>
        <v>75</v>
      </c>
      <c r="AA70" s="103">
        <f>_xlfn.XLOOKUP($C70,'SQUO grid'!$B$4:$B$18,'SQUO grid'!S$4:S$18,"error",0,1)</f>
        <v>67</v>
      </c>
      <c r="AB70" s="103">
        <f>_xlfn.XLOOKUP($C70,'SQUO grid'!$B$4:$B$18,'SQUO grid'!T$4:T$18,"error",0,1)</f>
        <v>89</v>
      </c>
      <c r="AC70" s="103">
        <f>_xlfn.XLOOKUP($C70,'SQUO grid'!$B$4:$B$18,'SQUO grid'!U$4:U$18,"error",0,1)</f>
        <v>77</v>
      </c>
      <c r="AD70" s="103">
        <f>_xlfn.XLOOKUP($C70,'SQUO grid'!$B$4:$B$18,'SQUO grid'!V$4:V$18,"error",0,1)</f>
        <v>102</v>
      </c>
      <c r="AF70" s="103">
        <f>_xlfn.XLOOKUP($D70,'Compiled grid proposal'!$C$5:$C$22,'Compiled grid proposal'!D$5:D$22,"error",0,1)</f>
        <v>12.375</v>
      </c>
      <c r="AG70" s="103">
        <f>_xlfn.XLOOKUP($D70,'Compiled grid proposal'!$C$5:$C$22,'Compiled grid proposal'!E$5:E$22,"error",0,1)</f>
        <v>20.625</v>
      </c>
      <c r="AH70" s="103">
        <f>_xlfn.XLOOKUP($D70,'Compiled grid proposal'!$C$5:$C$22,'Compiled grid proposal'!F$5:F$22,"error",0,1)</f>
        <v>14.231249999999998</v>
      </c>
      <c r="AI70" s="103">
        <f>_xlfn.XLOOKUP($D70,'Compiled grid proposal'!$C$5:$C$22,'Compiled grid proposal'!G$5:G$22,"error",0,1)</f>
        <v>23.718749999999996</v>
      </c>
      <c r="AJ70" s="103">
        <f>_xlfn.XLOOKUP($D70,'Compiled grid proposal'!$C$5:$C$22,'Compiled grid proposal'!H$5:H$22,"error",0,1)</f>
        <v>16.365937499999994</v>
      </c>
      <c r="AK70" s="103">
        <f>_xlfn.XLOOKUP($D70,'Compiled grid proposal'!$C$5:$C$22,'Compiled grid proposal'!I$5:I$22,"error",0,1)</f>
        <v>27.276562499999994</v>
      </c>
      <c r="AL70" s="103">
        <f>_xlfn.XLOOKUP($D70,'Compiled grid proposal'!$C$5:$C$22,'Compiled grid proposal'!J$5:J$22,"error",0,1)</f>
        <v>18.820828124999995</v>
      </c>
      <c r="AM70" s="103">
        <f>_xlfn.XLOOKUP($D70,'Compiled grid proposal'!$C$5:$C$22,'Compiled grid proposal'!K$5:K$22,"error",0,1)</f>
        <v>31.36804687499999</v>
      </c>
      <c r="AN70" s="103">
        <f>_xlfn.XLOOKUP($D70,'Compiled grid proposal'!$C$5:$C$22,'Compiled grid proposal'!L$5:L$22,"error",0,1)</f>
        <v>21.643952343749991</v>
      </c>
      <c r="AO70" s="103">
        <f>_xlfn.XLOOKUP($D70,'Compiled grid proposal'!$C$5:$C$22,'Compiled grid proposal'!M$5:M$22,"error",0,1)</f>
        <v>36.073253906249988</v>
      </c>
      <c r="AP70" s="103">
        <f>_xlfn.XLOOKUP($D70,'Compiled grid proposal'!$C$5:$C$22,'Compiled grid proposal'!N$5:N$22,"error",0,1)</f>
        <v>24.890545195312491</v>
      </c>
      <c r="AQ70" s="103">
        <f>_xlfn.XLOOKUP($D70,'Compiled grid proposal'!$C$5:$C$22,'Compiled grid proposal'!O$5:O$22,"error",0,1)</f>
        <v>41.484241992187485</v>
      </c>
      <c r="AR70" s="103">
        <f>_xlfn.XLOOKUP($D70,'Compiled grid proposal'!$C$5:$C$22,'Compiled grid proposal'!P$5:P$22,"error",0,1)</f>
        <v>28.624126974609364</v>
      </c>
      <c r="AS70" s="103">
        <f>_xlfn.XLOOKUP($D70,'Compiled grid proposal'!$C$5:$C$22,'Compiled grid proposal'!Q$5:Q$22,"error",0,1)</f>
        <v>47.706878291015606</v>
      </c>
      <c r="AT70" s="103">
        <f>_xlfn.XLOOKUP($D70,'Compiled grid proposal'!$C$5:$C$22,'Compiled grid proposal'!R$5:R$22,"error",0,1)</f>
        <v>32.917746020800763</v>
      </c>
      <c r="AU70" s="103">
        <f>_xlfn.XLOOKUP($D70,'Compiled grid proposal'!$C$5:$C$22,'Compiled grid proposal'!S$5:S$22,"error",0,1)</f>
        <v>54.862910034667941</v>
      </c>
      <c r="AV70" s="103">
        <f>_xlfn.XLOOKUP($D70,'Compiled grid proposal'!$C$5:$C$22,'Compiled grid proposal'!T$5:T$22,"error",0,1)</f>
        <v>37.855407923920872</v>
      </c>
      <c r="AW70" s="103">
        <f>_xlfn.XLOOKUP($D70,'Compiled grid proposal'!$C$5:$C$22,'Compiled grid proposal'!U$5:U$22,"error",0,1)</f>
        <v>63.092346539868124</v>
      </c>
      <c r="AX70" s="103">
        <f>_xlfn.XLOOKUP($D70,'Compiled grid proposal'!$C$5:$C$22,'Compiled grid proposal'!V$5:V$22,"error",0,1)</f>
        <v>45</v>
      </c>
      <c r="AY70" s="103">
        <f>_xlfn.XLOOKUP($D70,'Compiled grid proposal'!$C$5:$C$22,'Compiled grid proposal'!W$5:W$22,"error",0,1)</f>
        <v>75</v>
      </c>
      <c r="BA70" s="115">
        <f t="shared" si="40"/>
        <v>0.32499999999999929</v>
      </c>
      <c r="BB70" s="115">
        <f t="shared" si="41"/>
        <v>6.625</v>
      </c>
      <c r="BC70" s="115">
        <f t="shared" si="42"/>
        <v>-0.76875000000000249</v>
      </c>
      <c r="BD70" s="115">
        <f t="shared" si="43"/>
        <v>3.7187499999999964</v>
      </c>
      <c r="BE70" s="115">
        <f t="shared" si="44"/>
        <v>-4.634062500000006</v>
      </c>
      <c r="BF70" s="115">
        <f t="shared" si="45"/>
        <v>0.27656249999999361</v>
      </c>
      <c r="BG70" s="115">
        <f t="shared" si="46"/>
        <v>-7.1791718750000051</v>
      </c>
      <c r="BH70" s="115">
        <f t="shared" si="47"/>
        <v>-2.6319531250000097</v>
      </c>
      <c r="BI70" s="115">
        <f t="shared" si="48"/>
        <v>-9.3560476562500092</v>
      </c>
      <c r="BJ70" s="115">
        <f t="shared" si="49"/>
        <v>-4.9267460937500118</v>
      </c>
      <c r="BK70" s="115">
        <f t="shared" si="50"/>
        <v>-11.109454804687509</v>
      </c>
      <c r="BL70" s="115">
        <f t="shared" si="51"/>
        <v>-6.515758007812515</v>
      </c>
      <c r="BM70" s="115">
        <f t="shared" si="52"/>
        <v>-17.375873025390636</v>
      </c>
      <c r="BN70" s="115">
        <f t="shared" si="53"/>
        <v>-13.293121708984394</v>
      </c>
      <c r="BO70" s="115">
        <f t="shared" si="54"/>
        <v>-24.082253979199237</v>
      </c>
      <c r="BP70" s="115">
        <f t="shared" si="55"/>
        <v>-20.137089965332059</v>
      </c>
      <c r="BQ70" s="115">
        <f t="shared" si="56"/>
        <v>-29.144592076079128</v>
      </c>
      <c r="BR70" s="115">
        <f t="shared" si="57"/>
        <v>-25.907653460131876</v>
      </c>
      <c r="BS70" s="115">
        <f t="shared" si="58"/>
        <v>-32</v>
      </c>
      <c r="BT70" s="115">
        <f t="shared" si="59"/>
        <v>-27</v>
      </c>
      <c r="BV70" s="116">
        <f t="shared" si="60"/>
        <v>2.6970954356846412E-2</v>
      </c>
      <c r="BW70" s="116">
        <f t="shared" si="61"/>
        <v>0.4732142857142857</v>
      </c>
      <c r="BX70" s="116">
        <f t="shared" si="62"/>
        <v>-5.1250000000000163E-2</v>
      </c>
      <c r="BY70" s="116">
        <f t="shared" si="63"/>
        <v>0.18593749999999981</v>
      </c>
      <c r="BZ70" s="116">
        <f t="shared" si="64"/>
        <v>-0.22066964285714313</v>
      </c>
      <c r="CA70" s="116">
        <f t="shared" si="65"/>
        <v>1.0243055555555318E-2</v>
      </c>
      <c r="CB70" s="116">
        <f t="shared" si="66"/>
        <v>-0.2761219951923079</v>
      </c>
      <c r="CC70" s="116">
        <f t="shared" si="67"/>
        <v>-7.7410386029412054E-2</v>
      </c>
      <c r="CD70" s="116">
        <f t="shared" si="68"/>
        <v>-0.30180798891129063</v>
      </c>
      <c r="CE70" s="116">
        <f t="shared" si="69"/>
        <v>-0.12016453887195151</v>
      </c>
      <c r="CF70" s="116">
        <f t="shared" si="70"/>
        <v>-0.30859596679687523</v>
      </c>
      <c r="CG70" s="116">
        <f t="shared" si="71"/>
        <v>-0.13574495849609405</v>
      </c>
      <c r="CH70" s="116">
        <f t="shared" si="72"/>
        <v>-0.37773637011718775</v>
      </c>
      <c r="CI70" s="116">
        <f t="shared" si="73"/>
        <v>-0.21792002801613761</v>
      </c>
      <c r="CJ70" s="116">
        <f t="shared" si="74"/>
        <v>-0.42249568384560066</v>
      </c>
      <c r="CK70" s="116">
        <f t="shared" si="75"/>
        <v>-0.26849453287109415</v>
      </c>
      <c r="CL70" s="116">
        <f t="shared" si="76"/>
        <v>-0.43499391158327055</v>
      </c>
      <c r="CM70" s="116">
        <f t="shared" si="77"/>
        <v>-0.29109722988912218</v>
      </c>
      <c r="CN70" s="116">
        <f t="shared" si="78"/>
        <v>-0.41558441558441561</v>
      </c>
      <c r="CO70" s="116">
        <f t="shared" si="79"/>
        <v>-0.26470588235294118</v>
      </c>
    </row>
    <row r="71" spans="1:93">
      <c r="A71" s="41" t="s">
        <v>90</v>
      </c>
      <c r="B71" s="44" t="s">
        <v>10</v>
      </c>
      <c r="C71" s="100">
        <v>6</v>
      </c>
      <c r="D71" s="44">
        <v>6</v>
      </c>
      <c r="E71" s="44">
        <v>6</v>
      </c>
      <c r="F71" s="44"/>
      <c r="G71" s="44"/>
      <c r="H71" s="108" t="s">
        <v>18</v>
      </c>
      <c r="I71" s="44"/>
      <c r="K71" s="103">
        <f>_xlfn.XLOOKUP($C71,'SQUO grid'!$B$4:$B$18,'SQUO grid'!C$4:C$18,"error",0,1)</f>
        <v>12.05</v>
      </c>
      <c r="L71" s="103">
        <f>_xlfn.XLOOKUP($C71,'SQUO grid'!$B$4:$B$18,'SQUO grid'!D$4:D$18,"error",0,1)</f>
        <v>14</v>
      </c>
      <c r="M71" s="103">
        <f>_xlfn.XLOOKUP($C71,'SQUO grid'!$B$4:$B$18,'SQUO grid'!E$4:E$18,"error",0,1)</f>
        <v>15</v>
      </c>
      <c r="N71" s="103">
        <f>_xlfn.XLOOKUP($C71,'SQUO grid'!$B$4:$B$18,'SQUO grid'!F$4:F$18,"error",0,1)</f>
        <v>20</v>
      </c>
      <c r="O71" s="103">
        <f>_xlfn.XLOOKUP($C71,'SQUO grid'!$B$4:$B$18,'SQUO grid'!G$4:G$18,"error",0,1)</f>
        <v>21</v>
      </c>
      <c r="P71" s="103">
        <f>_xlfn.XLOOKUP($C71,'SQUO grid'!$B$4:$B$18,'SQUO grid'!H$4:H$18,"error",0,1)</f>
        <v>27</v>
      </c>
      <c r="Q71" s="103">
        <f>_xlfn.XLOOKUP($C71,'SQUO grid'!$B$4:$B$18,'SQUO grid'!I$4:I$18,"error",0,1)</f>
        <v>26</v>
      </c>
      <c r="R71" s="103">
        <f>_xlfn.XLOOKUP($C71,'SQUO grid'!$B$4:$B$18,'SQUO grid'!J$4:J$18,"error",0,1)</f>
        <v>34</v>
      </c>
      <c r="S71" s="103">
        <f>_xlfn.XLOOKUP($C71,'SQUO grid'!$B$4:$B$18,'SQUO grid'!K$4:K$18,"error",0,1)</f>
        <v>31</v>
      </c>
      <c r="T71" s="103">
        <f>_xlfn.XLOOKUP($C71,'SQUO grid'!$B$4:$B$18,'SQUO grid'!L$4:L$18,"error",0,1)</f>
        <v>41</v>
      </c>
      <c r="U71" s="103">
        <f>_xlfn.XLOOKUP($C71,'SQUO grid'!$B$4:$B$18,'SQUO grid'!M$4:M$18,"error",0,1)</f>
        <v>36</v>
      </c>
      <c r="V71" s="103">
        <f>_xlfn.XLOOKUP($C71,'SQUO grid'!$B$4:$B$18,'SQUO grid'!N$4:N$18,"error",0,1)</f>
        <v>48</v>
      </c>
      <c r="W71" s="103">
        <f>_xlfn.XLOOKUP($C71,'SQUO grid'!$B$4:$B$18,'SQUO grid'!O$4:O$18,"error",0,1)</f>
        <v>46</v>
      </c>
      <c r="X71" s="103">
        <f>_xlfn.XLOOKUP($C71,'SQUO grid'!$B$4:$B$18,'SQUO grid'!P$4:P$18,"error",0,1)</f>
        <v>61</v>
      </c>
      <c r="Y71" s="103">
        <f>_xlfn.XLOOKUP($C71,'SQUO grid'!$B$4:$B$18,'SQUO grid'!Q$4:Q$18,"error",0,1)</f>
        <v>57</v>
      </c>
      <c r="Z71" s="103">
        <f>_xlfn.XLOOKUP($C71,'SQUO grid'!$B$4:$B$18,'SQUO grid'!R$4:R$18,"error",0,1)</f>
        <v>75</v>
      </c>
      <c r="AA71" s="103">
        <f>_xlfn.XLOOKUP($C71,'SQUO grid'!$B$4:$B$18,'SQUO grid'!S$4:S$18,"error",0,1)</f>
        <v>67</v>
      </c>
      <c r="AB71" s="103">
        <f>_xlfn.XLOOKUP($C71,'SQUO grid'!$B$4:$B$18,'SQUO grid'!T$4:T$18,"error",0,1)</f>
        <v>89</v>
      </c>
      <c r="AC71" s="103">
        <f>_xlfn.XLOOKUP($C71,'SQUO grid'!$B$4:$B$18,'SQUO grid'!U$4:U$18,"error",0,1)</f>
        <v>77</v>
      </c>
      <c r="AD71" s="103">
        <f>_xlfn.XLOOKUP($C71,'SQUO grid'!$B$4:$B$18,'SQUO grid'!V$4:V$18,"error",0,1)</f>
        <v>102</v>
      </c>
      <c r="AF71" s="103">
        <f>_xlfn.XLOOKUP($D71,'Compiled grid proposal'!$C$5:$C$22,'Compiled grid proposal'!D$5:D$22,"error",0,1)</f>
        <v>12.375</v>
      </c>
      <c r="AG71" s="103">
        <f>_xlfn.XLOOKUP($D71,'Compiled grid proposal'!$C$5:$C$22,'Compiled grid proposal'!E$5:E$22,"error",0,1)</f>
        <v>20.625</v>
      </c>
      <c r="AH71" s="103">
        <f>_xlfn.XLOOKUP($D71,'Compiled grid proposal'!$C$5:$C$22,'Compiled grid proposal'!F$5:F$22,"error",0,1)</f>
        <v>14.231249999999998</v>
      </c>
      <c r="AI71" s="103">
        <f>_xlfn.XLOOKUP($D71,'Compiled grid proposal'!$C$5:$C$22,'Compiled grid proposal'!G$5:G$22,"error",0,1)</f>
        <v>23.718749999999996</v>
      </c>
      <c r="AJ71" s="103">
        <f>_xlfn.XLOOKUP($D71,'Compiled grid proposal'!$C$5:$C$22,'Compiled grid proposal'!H$5:H$22,"error",0,1)</f>
        <v>16.365937499999994</v>
      </c>
      <c r="AK71" s="103">
        <f>_xlfn.XLOOKUP($D71,'Compiled grid proposal'!$C$5:$C$22,'Compiled grid proposal'!I$5:I$22,"error",0,1)</f>
        <v>27.276562499999994</v>
      </c>
      <c r="AL71" s="103">
        <f>_xlfn.XLOOKUP($D71,'Compiled grid proposal'!$C$5:$C$22,'Compiled grid proposal'!J$5:J$22,"error",0,1)</f>
        <v>18.820828124999995</v>
      </c>
      <c r="AM71" s="103">
        <f>_xlfn.XLOOKUP($D71,'Compiled grid proposal'!$C$5:$C$22,'Compiled grid proposal'!K$5:K$22,"error",0,1)</f>
        <v>31.36804687499999</v>
      </c>
      <c r="AN71" s="103">
        <f>_xlfn.XLOOKUP($D71,'Compiled grid proposal'!$C$5:$C$22,'Compiled grid proposal'!L$5:L$22,"error",0,1)</f>
        <v>21.643952343749991</v>
      </c>
      <c r="AO71" s="103">
        <f>_xlfn.XLOOKUP($D71,'Compiled grid proposal'!$C$5:$C$22,'Compiled grid proposal'!M$5:M$22,"error",0,1)</f>
        <v>36.073253906249988</v>
      </c>
      <c r="AP71" s="103">
        <f>_xlfn.XLOOKUP($D71,'Compiled grid proposal'!$C$5:$C$22,'Compiled grid proposal'!N$5:N$22,"error",0,1)</f>
        <v>24.890545195312491</v>
      </c>
      <c r="AQ71" s="103">
        <f>_xlfn.XLOOKUP($D71,'Compiled grid proposal'!$C$5:$C$22,'Compiled grid proposal'!O$5:O$22,"error",0,1)</f>
        <v>41.484241992187485</v>
      </c>
      <c r="AR71" s="103">
        <f>_xlfn.XLOOKUP($D71,'Compiled grid proposal'!$C$5:$C$22,'Compiled grid proposal'!P$5:P$22,"error",0,1)</f>
        <v>28.624126974609364</v>
      </c>
      <c r="AS71" s="103">
        <f>_xlfn.XLOOKUP($D71,'Compiled grid proposal'!$C$5:$C$22,'Compiled grid proposal'!Q$5:Q$22,"error",0,1)</f>
        <v>47.706878291015606</v>
      </c>
      <c r="AT71" s="103">
        <f>_xlfn.XLOOKUP($D71,'Compiled grid proposal'!$C$5:$C$22,'Compiled grid proposal'!R$5:R$22,"error",0,1)</f>
        <v>32.917746020800763</v>
      </c>
      <c r="AU71" s="103">
        <f>_xlfn.XLOOKUP($D71,'Compiled grid proposal'!$C$5:$C$22,'Compiled grid proposal'!S$5:S$22,"error",0,1)</f>
        <v>54.862910034667941</v>
      </c>
      <c r="AV71" s="103">
        <f>_xlfn.XLOOKUP($D71,'Compiled grid proposal'!$C$5:$C$22,'Compiled grid proposal'!T$5:T$22,"error",0,1)</f>
        <v>37.855407923920872</v>
      </c>
      <c r="AW71" s="103">
        <f>_xlfn.XLOOKUP($D71,'Compiled grid proposal'!$C$5:$C$22,'Compiled grid proposal'!U$5:U$22,"error",0,1)</f>
        <v>63.092346539868124</v>
      </c>
      <c r="AX71" s="103">
        <f>_xlfn.XLOOKUP($D71,'Compiled grid proposal'!$C$5:$C$22,'Compiled grid proposal'!V$5:V$22,"error",0,1)</f>
        <v>45</v>
      </c>
      <c r="AY71" s="103">
        <f>_xlfn.XLOOKUP($D71,'Compiled grid proposal'!$C$5:$C$22,'Compiled grid proposal'!W$5:W$22,"error",0,1)</f>
        <v>75</v>
      </c>
      <c r="BA71" s="115">
        <f t="shared" si="40"/>
        <v>0.32499999999999929</v>
      </c>
      <c r="BB71" s="115">
        <f t="shared" si="41"/>
        <v>6.625</v>
      </c>
      <c r="BC71" s="115">
        <f t="shared" si="42"/>
        <v>-0.76875000000000249</v>
      </c>
      <c r="BD71" s="115">
        <f t="shared" si="43"/>
        <v>3.7187499999999964</v>
      </c>
      <c r="BE71" s="115">
        <f t="shared" si="44"/>
        <v>-4.634062500000006</v>
      </c>
      <c r="BF71" s="115">
        <f t="shared" si="45"/>
        <v>0.27656249999999361</v>
      </c>
      <c r="BG71" s="115">
        <f t="shared" si="46"/>
        <v>-7.1791718750000051</v>
      </c>
      <c r="BH71" s="115">
        <f t="shared" si="47"/>
        <v>-2.6319531250000097</v>
      </c>
      <c r="BI71" s="115">
        <f t="shared" si="48"/>
        <v>-9.3560476562500092</v>
      </c>
      <c r="BJ71" s="115">
        <f t="shared" si="49"/>
        <v>-4.9267460937500118</v>
      </c>
      <c r="BK71" s="115">
        <f t="shared" si="50"/>
        <v>-11.109454804687509</v>
      </c>
      <c r="BL71" s="115">
        <f t="shared" si="51"/>
        <v>-6.515758007812515</v>
      </c>
      <c r="BM71" s="115">
        <f t="shared" si="52"/>
        <v>-17.375873025390636</v>
      </c>
      <c r="BN71" s="115">
        <f t="shared" si="53"/>
        <v>-13.293121708984394</v>
      </c>
      <c r="BO71" s="115">
        <f t="shared" si="54"/>
        <v>-24.082253979199237</v>
      </c>
      <c r="BP71" s="115">
        <f t="shared" si="55"/>
        <v>-20.137089965332059</v>
      </c>
      <c r="BQ71" s="115">
        <f t="shared" si="56"/>
        <v>-29.144592076079128</v>
      </c>
      <c r="BR71" s="115">
        <f t="shared" si="57"/>
        <v>-25.907653460131876</v>
      </c>
      <c r="BS71" s="115">
        <f t="shared" si="58"/>
        <v>-32</v>
      </c>
      <c r="BT71" s="115">
        <f t="shared" si="59"/>
        <v>-27</v>
      </c>
      <c r="BV71" s="116">
        <f t="shared" si="60"/>
        <v>2.6970954356846412E-2</v>
      </c>
      <c r="BW71" s="116">
        <f t="shared" si="61"/>
        <v>0.4732142857142857</v>
      </c>
      <c r="BX71" s="116">
        <f t="shared" si="62"/>
        <v>-5.1250000000000163E-2</v>
      </c>
      <c r="BY71" s="116">
        <f t="shared" si="63"/>
        <v>0.18593749999999981</v>
      </c>
      <c r="BZ71" s="116">
        <f t="shared" si="64"/>
        <v>-0.22066964285714313</v>
      </c>
      <c r="CA71" s="116">
        <f t="shared" si="65"/>
        <v>1.0243055555555318E-2</v>
      </c>
      <c r="CB71" s="116">
        <f t="shared" si="66"/>
        <v>-0.2761219951923079</v>
      </c>
      <c r="CC71" s="116">
        <f t="shared" si="67"/>
        <v>-7.7410386029412054E-2</v>
      </c>
      <c r="CD71" s="116">
        <f t="shared" si="68"/>
        <v>-0.30180798891129063</v>
      </c>
      <c r="CE71" s="116">
        <f t="shared" si="69"/>
        <v>-0.12016453887195151</v>
      </c>
      <c r="CF71" s="116">
        <f t="shared" si="70"/>
        <v>-0.30859596679687523</v>
      </c>
      <c r="CG71" s="116">
        <f t="shared" si="71"/>
        <v>-0.13574495849609405</v>
      </c>
      <c r="CH71" s="116">
        <f t="shared" si="72"/>
        <v>-0.37773637011718775</v>
      </c>
      <c r="CI71" s="116">
        <f t="shared" si="73"/>
        <v>-0.21792002801613761</v>
      </c>
      <c r="CJ71" s="116">
        <f t="shared" si="74"/>
        <v>-0.42249568384560066</v>
      </c>
      <c r="CK71" s="116">
        <f t="shared" si="75"/>
        <v>-0.26849453287109415</v>
      </c>
      <c r="CL71" s="116">
        <f t="shared" si="76"/>
        <v>-0.43499391158327055</v>
      </c>
      <c r="CM71" s="116">
        <f t="shared" si="77"/>
        <v>-0.29109722988912218</v>
      </c>
      <c r="CN71" s="116">
        <f t="shared" si="78"/>
        <v>-0.41558441558441561</v>
      </c>
      <c r="CO71" s="116">
        <f t="shared" si="79"/>
        <v>-0.26470588235294118</v>
      </c>
    </row>
    <row r="72" spans="1:93">
      <c r="A72" s="41" t="s">
        <v>91</v>
      </c>
      <c r="B72" s="44" t="s">
        <v>10</v>
      </c>
      <c r="C72" s="100">
        <v>6</v>
      </c>
      <c r="D72" s="44">
        <v>6</v>
      </c>
      <c r="E72" s="44">
        <v>8</v>
      </c>
      <c r="F72" s="44"/>
      <c r="G72" s="44"/>
      <c r="H72" s="44"/>
      <c r="I72" s="44" t="s">
        <v>18</v>
      </c>
      <c r="K72" s="103">
        <f>_xlfn.XLOOKUP($C72,'SQUO grid'!$B$4:$B$18,'SQUO grid'!C$4:C$18,"error",0,1)</f>
        <v>12.05</v>
      </c>
      <c r="L72" s="103">
        <f>_xlfn.XLOOKUP($C72,'SQUO grid'!$B$4:$B$18,'SQUO grid'!D$4:D$18,"error",0,1)</f>
        <v>14</v>
      </c>
      <c r="M72" s="103">
        <f>_xlfn.XLOOKUP($C72,'SQUO grid'!$B$4:$B$18,'SQUO grid'!E$4:E$18,"error",0,1)</f>
        <v>15</v>
      </c>
      <c r="N72" s="103">
        <f>_xlfn.XLOOKUP($C72,'SQUO grid'!$B$4:$B$18,'SQUO grid'!F$4:F$18,"error",0,1)</f>
        <v>20</v>
      </c>
      <c r="O72" s="103">
        <f>_xlfn.XLOOKUP($C72,'SQUO grid'!$B$4:$B$18,'SQUO grid'!G$4:G$18,"error",0,1)</f>
        <v>21</v>
      </c>
      <c r="P72" s="103">
        <f>_xlfn.XLOOKUP($C72,'SQUO grid'!$B$4:$B$18,'SQUO grid'!H$4:H$18,"error",0,1)</f>
        <v>27</v>
      </c>
      <c r="Q72" s="103">
        <f>_xlfn.XLOOKUP($C72,'SQUO grid'!$B$4:$B$18,'SQUO grid'!I$4:I$18,"error",0,1)</f>
        <v>26</v>
      </c>
      <c r="R72" s="103">
        <f>_xlfn.XLOOKUP($C72,'SQUO grid'!$B$4:$B$18,'SQUO grid'!J$4:J$18,"error",0,1)</f>
        <v>34</v>
      </c>
      <c r="S72" s="103">
        <f>_xlfn.XLOOKUP($C72,'SQUO grid'!$B$4:$B$18,'SQUO grid'!K$4:K$18,"error",0,1)</f>
        <v>31</v>
      </c>
      <c r="T72" s="103">
        <f>_xlfn.XLOOKUP($C72,'SQUO grid'!$B$4:$B$18,'SQUO grid'!L$4:L$18,"error",0,1)</f>
        <v>41</v>
      </c>
      <c r="U72" s="103">
        <f>_xlfn.XLOOKUP($C72,'SQUO grid'!$B$4:$B$18,'SQUO grid'!M$4:M$18,"error",0,1)</f>
        <v>36</v>
      </c>
      <c r="V72" s="103">
        <f>_xlfn.XLOOKUP($C72,'SQUO grid'!$B$4:$B$18,'SQUO grid'!N$4:N$18,"error",0,1)</f>
        <v>48</v>
      </c>
      <c r="W72" s="103">
        <f>_xlfn.XLOOKUP($C72,'SQUO grid'!$B$4:$B$18,'SQUO grid'!O$4:O$18,"error",0,1)</f>
        <v>46</v>
      </c>
      <c r="X72" s="103">
        <f>_xlfn.XLOOKUP($C72,'SQUO grid'!$B$4:$B$18,'SQUO grid'!P$4:P$18,"error",0,1)</f>
        <v>61</v>
      </c>
      <c r="Y72" s="103">
        <f>_xlfn.XLOOKUP($C72,'SQUO grid'!$B$4:$B$18,'SQUO grid'!Q$4:Q$18,"error",0,1)</f>
        <v>57</v>
      </c>
      <c r="Z72" s="103">
        <f>_xlfn.XLOOKUP($C72,'SQUO grid'!$B$4:$B$18,'SQUO grid'!R$4:R$18,"error",0,1)</f>
        <v>75</v>
      </c>
      <c r="AA72" s="103">
        <f>_xlfn.XLOOKUP($C72,'SQUO grid'!$B$4:$B$18,'SQUO grid'!S$4:S$18,"error",0,1)</f>
        <v>67</v>
      </c>
      <c r="AB72" s="103">
        <f>_xlfn.XLOOKUP($C72,'SQUO grid'!$B$4:$B$18,'SQUO grid'!T$4:T$18,"error",0,1)</f>
        <v>89</v>
      </c>
      <c r="AC72" s="103">
        <f>_xlfn.XLOOKUP($C72,'SQUO grid'!$B$4:$B$18,'SQUO grid'!U$4:U$18,"error",0,1)</f>
        <v>77</v>
      </c>
      <c r="AD72" s="103">
        <f>_xlfn.XLOOKUP($C72,'SQUO grid'!$B$4:$B$18,'SQUO grid'!V$4:V$18,"error",0,1)</f>
        <v>102</v>
      </c>
      <c r="AF72" s="103">
        <f>_xlfn.XLOOKUP($D72,'Compiled grid proposal'!$C$5:$C$22,'Compiled grid proposal'!D$5:D$22,"error",0,1)</f>
        <v>12.375</v>
      </c>
      <c r="AG72" s="103">
        <f>_xlfn.XLOOKUP($D72,'Compiled grid proposal'!$C$5:$C$22,'Compiled grid proposal'!E$5:E$22,"error",0,1)</f>
        <v>20.625</v>
      </c>
      <c r="AH72" s="103">
        <f>_xlfn.XLOOKUP($D72,'Compiled grid proposal'!$C$5:$C$22,'Compiled grid proposal'!F$5:F$22,"error",0,1)</f>
        <v>14.231249999999998</v>
      </c>
      <c r="AI72" s="103">
        <f>_xlfn.XLOOKUP($D72,'Compiled grid proposal'!$C$5:$C$22,'Compiled grid proposal'!G$5:G$22,"error",0,1)</f>
        <v>23.718749999999996</v>
      </c>
      <c r="AJ72" s="103">
        <f>_xlfn.XLOOKUP($D72,'Compiled grid proposal'!$C$5:$C$22,'Compiled grid proposal'!H$5:H$22,"error",0,1)</f>
        <v>16.365937499999994</v>
      </c>
      <c r="AK72" s="103">
        <f>_xlfn.XLOOKUP($D72,'Compiled grid proposal'!$C$5:$C$22,'Compiled grid proposal'!I$5:I$22,"error",0,1)</f>
        <v>27.276562499999994</v>
      </c>
      <c r="AL72" s="103">
        <f>_xlfn.XLOOKUP($D72,'Compiled grid proposal'!$C$5:$C$22,'Compiled grid proposal'!J$5:J$22,"error",0,1)</f>
        <v>18.820828124999995</v>
      </c>
      <c r="AM72" s="103">
        <f>_xlfn.XLOOKUP($D72,'Compiled grid proposal'!$C$5:$C$22,'Compiled grid proposal'!K$5:K$22,"error",0,1)</f>
        <v>31.36804687499999</v>
      </c>
      <c r="AN72" s="103">
        <f>_xlfn.XLOOKUP($D72,'Compiled grid proposal'!$C$5:$C$22,'Compiled grid proposal'!L$5:L$22,"error",0,1)</f>
        <v>21.643952343749991</v>
      </c>
      <c r="AO72" s="103">
        <f>_xlfn.XLOOKUP($D72,'Compiled grid proposal'!$C$5:$C$22,'Compiled grid proposal'!M$5:M$22,"error",0,1)</f>
        <v>36.073253906249988</v>
      </c>
      <c r="AP72" s="103">
        <f>_xlfn.XLOOKUP($D72,'Compiled grid proposal'!$C$5:$C$22,'Compiled grid proposal'!N$5:N$22,"error",0,1)</f>
        <v>24.890545195312491</v>
      </c>
      <c r="AQ72" s="103">
        <f>_xlfn.XLOOKUP($D72,'Compiled grid proposal'!$C$5:$C$22,'Compiled grid proposal'!O$5:O$22,"error",0,1)</f>
        <v>41.484241992187485</v>
      </c>
      <c r="AR72" s="103">
        <f>_xlfn.XLOOKUP($D72,'Compiled grid proposal'!$C$5:$C$22,'Compiled grid proposal'!P$5:P$22,"error",0,1)</f>
        <v>28.624126974609364</v>
      </c>
      <c r="AS72" s="103">
        <f>_xlfn.XLOOKUP($D72,'Compiled grid proposal'!$C$5:$C$22,'Compiled grid proposal'!Q$5:Q$22,"error",0,1)</f>
        <v>47.706878291015606</v>
      </c>
      <c r="AT72" s="103">
        <f>_xlfn.XLOOKUP($D72,'Compiled grid proposal'!$C$5:$C$22,'Compiled grid proposal'!R$5:R$22,"error",0,1)</f>
        <v>32.917746020800763</v>
      </c>
      <c r="AU72" s="103">
        <f>_xlfn.XLOOKUP($D72,'Compiled grid proposal'!$C$5:$C$22,'Compiled grid proposal'!S$5:S$22,"error",0,1)</f>
        <v>54.862910034667941</v>
      </c>
      <c r="AV72" s="103">
        <f>_xlfn.XLOOKUP($D72,'Compiled grid proposal'!$C$5:$C$22,'Compiled grid proposal'!T$5:T$22,"error",0,1)</f>
        <v>37.855407923920872</v>
      </c>
      <c r="AW72" s="103">
        <f>_xlfn.XLOOKUP($D72,'Compiled grid proposal'!$C$5:$C$22,'Compiled grid proposal'!U$5:U$22,"error",0,1)</f>
        <v>63.092346539868124</v>
      </c>
      <c r="AX72" s="103">
        <f>_xlfn.XLOOKUP($D72,'Compiled grid proposal'!$C$5:$C$22,'Compiled grid proposal'!V$5:V$22,"error",0,1)</f>
        <v>45</v>
      </c>
      <c r="AY72" s="103">
        <f>_xlfn.XLOOKUP($D72,'Compiled grid proposal'!$C$5:$C$22,'Compiled grid proposal'!W$5:W$22,"error",0,1)</f>
        <v>75</v>
      </c>
      <c r="BA72" s="115">
        <f t="shared" si="40"/>
        <v>0.32499999999999929</v>
      </c>
      <c r="BB72" s="115">
        <f t="shared" si="41"/>
        <v>6.625</v>
      </c>
      <c r="BC72" s="115">
        <f t="shared" si="42"/>
        <v>-0.76875000000000249</v>
      </c>
      <c r="BD72" s="115">
        <f t="shared" si="43"/>
        <v>3.7187499999999964</v>
      </c>
      <c r="BE72" s="115">
        <f t="shared" si="44"/>
        <v>-4.634062500000006</v>
      </c>
      <c r="BF72" s="115">
        <f t="shared" si="45"/>
        <v>0.27656249999999361</v>
      </c>
      <c r="BG72" s="115">
        <f t="shared" si="46"/>
        <v>-7.1791718750000051</v>
      </c>
      <c r="BH72" s="115">
        <f t="shared" si="47"/>
        <v>-2.6319531250000097</v>
      </c>
      <c r="BI72" s="115">
        <f t="shared" si="48"/>
        <v>-9.3560476562500092</v>
      </c>
      <c r="BJ72" s="115">
        <f t="shared" si="49"/>
        <v>-4.9267460937500118</v>
      </c>
      <c r="BK72" s="115">
        <f t="shared" si="50"/>
        <v>-11.109454804687509</v>
      </c>
      <c r="BL72" s="115">
        <f t="shared" si="51"/>
        <v>-6.515758007812515</v>
      </c>
      <c r="BM72" s="115">
        <f t="shared" si="52"/>
        <v>-17.375873025390636</v>
      </c>
      <c r="BN72" s="115">
        <f t="shared" si="53"/>
        <v>-13.293121708984394</v>
      </c>
      <c r="BO72" s="115">
        <f t="shared" si="54"/>
        <v>-24.082253979199237</v>
      </c>
      <c r="BP72" s="115">
        <f t="shared" si="55"/>
        <v>-20.137089965332059</v>
      </c>
      <c r="BQ72" s="115">
        <f t="shared" si="56"/>
        <v>-29.144592076079128</v>
      </c>
      <c r="BR72" s="115">
        <f t="shared" si="57"/>
        <v>-25.907653460131876</v>
      </c>
      <c r="BS72" s="115">
        <f t="shared" si="58"/>
        <v>-32</v>
      </c>
      <c r="BT72" s="115">
        <f t="shared" si="59"/>
        <v>-27</v>
      </c>
      <c r="BV72" s="116">
        <f t="shared" si="60"/>
        <v>2.6970954356846412E-2</v>
      </c>
      <c r="BW72" s="116">
        <f t="shared" si="61"/>
        <v>0.4732142857142857</v>
      </c>
      <c r="BX72" s="116">
        <f t="shared" si="62"/>
        <v>-5.1250000000000163E-2</v>
      </c>
      <c r="BY72" s="116">
        <f t="shared" si="63"/>
        <v>0.18593749999999981</v>
      </c>
      <c r="BZ72" s="116">
        <f t="shared" si="64"/>
        <v>-0.22066964285714313</v>
      </c>
      <c r="CA72" s="116">
        <f t="shared" si="65"/>
        <v>1.0243055555555318E-2</v>
      </c>
      <c r="CB72" s="116">
        <f t="shared" si="66"/>
        <v>-0.2761219951923079</v>
      </c>
      <c r="CC72" s="116">
        <f t="shared" si="67"/>
        <v>-7.7410386029412054E-2</v>
      </c>
      <c r="CD72" s="116">
        <f t="shared" si="68"/>
        <v>-0.30180798891129063</v>
      </c>
      <c r="CE72" s="116">
        <f t="shared" si="69"/>
        <v>-0.12016453887195151</v>
      </c>
      <c r="CF72" s="116">
        <f t="shared" si="70"/>
        <v>-0.30859596679687523</v>
      </c>
      <c r="CG72" s="116">
        <f t="shared" si="71"/>
        <v>-0.13574495849609405</v>
      </c>
      <c r="CH72" s="116">
        <f t="shared" si="72"/>
        <v>-0.37773637011718775</v>
      </c>
      <c r="CI72" s="116">
        <f t="shared" si="73"/>
        <v>-0.21792002801613761</v>
      </c>
      <c r="CJ72" s="116">
        <f t="shared" si="74"/>
        <v>-0.42249568384560066</v>
      </c>
      <c r="CK72" s="116">
        <f t="shared" si="75"/>
        <v>-0.26849453287109415</v>
      </c>
      <c r="CL72" s="116">
        <f t="shared" si="76"/>
        <v>-0.43499391158327055</v>
      </c>
      <c r="CM72" s="116">
        <f t="shared" si="77"/>
        <v>-0.29109722988912218</v>
      </c>
      <c r="CN72" s="116">
        <f t="shared" si="78"/>
        <v>-0.41558441558441561</v>
      </c>
      <c r="CO72" s="116">
        <f t="shared" si="79"/>
        <v>-0.26470588235294118</v>
      </c>
    </row>
    <row r="73" spans="1:93">
      <c r="A73" s="41" t="s">
        <v>92</v>
      </c>
      <c r="B73" s="44" t="s">
        <v>10</v>
      </c>
      <c r="C73" s="100">
        <v>6</v>
      </c>
      <c r="D73" s="44">
        <v>6</v>
      </c>
      <c r="E73" s="44">
        <v>6</v>
      </c>
      <c r="F73" s="44"/>
      <c r="G73" s="44"/>
      <c r="H73" s="44"/>
      <c r="I73" s="44"/>
      <c r="K73" s="103">
        <f>_xlfn.XLOOKUP($C73,'SQUO grid'!$B$4:$B$18,'SQUO grid'!C$4:C$18,"error",0,1)</f>
        <v>12.05</v>
      </c>
      <c r="L73" s="103">
        <f>_xlfn.XLOOKUP($C73,'SQUO grid'!$B$4:$B$18,'SQUO grid'!D$4:D$18,"error",0,1)</f>
        <v>14</v>
      </c>
      <c r="M73" s="103">
        <f>_xlfn.XLOOKUP($C73,'SQUO grid'!$B$4:$B$18,'SQUO grid'!E$4:E$18,"error",0,1)</f>
        <v>15</v>
      </c>
      <c r="N73" s="103">
        <f>_xlfn.XLOOKUP($C73,'SQUO grid'!$B$4:$B$18,'SQUO grid'!F$4:F$18,"error",0,1)</f>
        <v>20</v>
      </c>
      <c r="O73" s="103">
        <f>_xlfn.XLOOKUP($C73,'SQUO grid'!$B$4:$B$18,'SQUO grid'!G$4:G$18,"error",0,1)</f>
        <v>21</v>
      </c>
      <c r="P73" s="103">
        <f>_xlfn.XLOOKUP($C73,'SQUO grid'!$B$4:$B$18,'SQUO grid'!H$4:H$18,"error",0,1)</f>
        <v>27</v>
      </c>
      <c r="Q73" s="103">
        <f>_xlfn.XLOOKUP($C73,'SQUO grid'!$B$4:$B$18,'SQUO grid'!I$4:I$18,"error",0,1)</f>
        <v>26</v>
      </c>
      <c r="R73" s="103">
        <f>_xlfn.XLOOKUP($C73,'SQUO grid'!$B$4:$B$18,'SQUO grid'!J$4:J$18,"error",0,1)</f>
        <v>34</v>
      </c>
      <c r="S73" s="103">
        <f>_xlfn.XLOOKUP($C73,'SQUO grid'!$B$4:$B$18,'SQUO grid'!K$4:K$18,"error",0,1)</f>
        <v>31</v>
      </c>
      <c r="T73" s="103">
        <f>_xlfn.XLOOKUP($C73,'SQUO grid'!$B$4:$B$18,'SQUO grid'!L$4:L$18,"error",0,1)</f>
        <v>41</v>
      </c>
      <c r="U73" s="103">
        <f>_xlfn.XLOOKUP($C73,'SQUO grid'!$B$4:$B$18,'SQUO grid'!M$4:M$18,"error",0,1)</f>
        <v>36</v>
      </c>
      <c r="V73" s="103">
        <f>_xlfn.XLOOKUP($C73,'SQUO grid'!$B$4:$B$18,'SQUO grid'!N$4:N$18,"error",0,1)</f>
        <v>48</v>
      </c>
      <c r="W73" s="103">
        <f>_xlfn.XLOOKUP($C73,'SQUO grid'!$B$4:$B$18,'SQUO grid'!O$4:O$18,"error",0,1)</f>
        <v>46</v>
      </c>
      <c r="X73" s="103">
        <f>_xlfn.XLOOKUP($C73,'SQUO grid'!$B$4:$B$18,'SQUO grid'!P$4:P$18,"error",0,1)</f>
        <v>61</v>
      </c>
      <c r="Y73" s="103">
        <f>_xlfn.XLOOKUP($C73,'SQUO grid'!$B$4:$B$18,'SQUO grid'!Q$4:Q$18,"error",0,1)</f>
        <v>57</v>
      </c>
      <c r="Z73" s="103">
        <f>_xlfn.XLOOKUP($C73,'SQUO grid'!$B$4:$B$18,'SQUO grid'!R$4:R$18,"error",0,1)</f>
        <v>75</v>
      </c>
      <c r="AA73" s="103">
        <f>_xlfn.XLOOKUP($C73,'SQUO grid'!$B$4:$B$18,'SQUO grid'!S$4:S$18,"error",0,1)</f>
        <v>67</v>
      </c>
      <c r="AB73" s="103">
        <f>_xlfn.XLOOKUP($C73,'SQUO grid'!$B$4:$B$18,'SQUO grid'!T$4:T$18,"error",0,1)</f>
        <v>89</v>
      </c>
      <c r="AC73" s="103">
        <f>_xlfn.XLOOKUP($C73,'SQUO grid'!$B$4:$B$18,'SQUO grid'!U$4:U$18,"error",0,1)</f>
        <v>77</v>
      </c>
      <c r="AD73" s="103">
        <f>_xlfn.XLOOKUP($C73,'SQUO grid'!$B$4:$B$18,'SQUO grid'!V$4:V$18,"error",0,1)</f>
        <v>102</v>
      </c>
      <c r="AF73" s="103">
        <f>_xlfn.XLOOKUP($D73,'Compiled grid proposal'!$C$5:$C$22,'Compiled grid proposal'!D$5:D$22,"error",0,1)</f>
        <v>12.375</v>
      </c>
      <c r="AG73" s="103">
        <f>_xlfn.XLOOKUP($D73,'Compiled grid proposal'!$C$5:$C$22,'Compiled grid proposal'!E$5:E$22,"error",0,1)</f>
        <v>20.625</v>
      </c>
      <c r="AH73" s="103">
        <f>_xlfn.XLOOKUP($D73,'Compiled grid proposal'!$C$5:$C$22,'Compiled grid proposal'!F$5:F$22,"error",0,1)</f>
        <v>14.231249999999998</v>
      </c>
      <c r="AI73" s="103">
        <f>_xlfn.XLOOKUP($D73,'Compiled grid proposal'!$C$5:$C$22,'Compiled grid proposal'!G$5:G$22,"error",0,1)</f>
        <v>23.718749999999996</v>
      </c>
      <c r="AJ73" s="103">
        <f>_xlfn.XLOOKUP($D73,'Compiled grid proposal'!$C$5:$C$22,'Compiled grid proposal'!H$5:H$22,"error",0,1)</f>
        <v>16.365937499999994</v>
      </c>
      <c r="AK73" s="103">
        <f>_xlfn.XLOOKUP($D73,'Compiled grid proposal'!$C$5:$C$22,'Compiled grid proposal'!I$5:I$22,"error",0,1)</f>
        <v>27.276562499999994</v>
      </c>
      <c r="AL73" s="103">
        <f>_xlfn.XLOOKUP($D73,'Compiled grid proposal'!$C$5:$C$22,'Compiled grid proposal'!J$5:J$22,"error",0,1)</f>
        <v>18.820828124999995</v>
      </c>
      <c r="AM73" s="103">
        <f>_xlfn.XLOOKUP($D73,'Compiled grid proposal'!$C$5:$C$22,'Compiled grid proposal'!K$5:K$22,"error",0,1)</f>
        <v>31.36804687499999</v>
      </c>
      <c r="AN73" s="103">
        <f>_xlfn.XLOOKUP($D73,'Compiled grid proposal'!$C$5:$C$22,'Compiled grid proposal'!L$5:L$22,"error",0,1)</f>
        <v>21.643952343749991</v>
      </c>
      <c r="AO73" s="103">
        <f>_xlfn.XLOOKUP($D73,'Compiled grid proposal'!$C$5:$C$22,'Compiled grid proposal'!M$5:M$22,"error",0,1)</f>
        <v>36.073253906249988</v>
      </c>
      <c r="AP73" s="103">
        <f>_xlfn.XLOOKUP($D73,'Compiled grid proposal'!$C$5:$C$22,'Compiled grid proposal'!N$5:N$22,"error",0,1)</f>
        <v>24.890545195312491</v>
      </c>
      <c r="AQ73" s="103">
        <f>_xlfn.XLOOKUP($D73,'Compiled grid proposal'!$C$5:$C$22,'Compiled grid proposal'!O$5:O$22,"error",0,1)</f>
        <v>41.484241992187485</v>
      </c>
      <c r="AR73" s="103">
        <f>_xlfn.XLOOKUP($D73,'Compiled grid proposal'!$C$5:$C$22,'Compiled grid proposal'!P$5:P$22,"error",0,1)</f>
        <v>28.624126974609364</v>
      </c>
      <c r="AS73" s="103">
        <f>_xlfn.XLOOKUP($D73,'Compiled grid proposal'!$C$5:$C$22,'Compiled grid proposal'!Q$5:Q$22,"error",0,1)</f>
        <v>47.706878291015606</v>
      </c>
      <c r="AT73" s="103">
        <f>_xlfn.XLOOKUP($D73,'Compiled grid proposal'!$C$5:$C$22,'Compiled grid proposal'!R$5:R$22,"error",0,1)</f>
        <v>32.917746020800763</v>
      </c>
      <c r="AU73" s="103">
        <f>_xlfn.XLOOKUP($D73,'Compiled grid proposal'!$C$5:$C$22,'Compiled grid proposal'!S$5:S$22,"error",0,1)</f>
        <v>54.862910034667941</v>
      </c>
      <c r="AV73" s="103">
        <f>_xlfn.XLOOKUP($D73,'Compiled grid proposal'!$C$5:$C$22,'Compiled grid proposal'!T$5:T$22,"error",0,1)</f>
        <v>37.855407923920872</v>
      </c>
      <c r="AW73" s="103">
        <f>_xlfn.XLOOKUP($D73,'Compiled grid proposal'!$C$5:$C$22,'Compiled grid proposal'!U$5:U$22,"error",0,1)</f>
        <v>63.092346539868124</v>
      </c>
      <c r="AX73" s="103">
        <f>_xlfn.XLOOKUP($D73,'Compiled grid proposal'!$C$5:$C$22,'Compiled grid proposal'!V$5:V$22,"error",0,1)</f>
        <v>45</v>
      </c>
      <c r="AY73" s="103">
        <f>_xlfn.XLOOKUP($D73,'Compiled grid proposal'!$C$5:$C$22,'Compiled grid proposal'!W$5:W$22,"error",0,1)</f>
        <v>75</v>
      </c>
      <c r="BA73" s="115">
        <f t="shared" si="40"/>
        <v>0.32499999999999929</v>
      </c>
      <c r="BB73" s="115">
        <f t="shared" si="41"/>
        <v>6.625</v>
      </c>
      <c r="BC73" s="115">
        <f t="shared" si="42"/>
        <v>-0.76875000000000249</v>
      </c>
      <c r="BD73" s="115">
        <f t="shared" si="43"/>
        <v>3.7187499999999964</v>
      </c>
      <c r="BE73" s="115">
        <f t="shared" si="44"/>
        <v>-4.634062500000006</v>
      </c>
      <c r="BF73" s="115">
        <f t="shared" si="45"/>
        <v>0.27656249999999361</v>
      </c>
      <c r="BG73" s="115">
        <f t="shared" si="46"/>
        <v>-7.1791718750000051</v>
      </c>
      <c r="BH73" s="115">
        <f t="shared" si="47"/>
        <v>-2.6319531250000097</v>
      </c>
      <c r="BI73" s="115">
        <f t="shared" si="48"/>
        <v>-9.3560476562500092</v>
      </c>
      <c r="BJ73" s="115">
        <f t="shared" si="49"/>
        <v>-4.9267460937500118</v>
      </c>
      <c r="BK73" s="115">
        <f t="shared" si="50"/>
        <v>-11.109454804687509</v>
      </c>
      <c r="BL73" s="115">
        <f t="shared" si="51"/>
        <v>-6.515758007812515</v>
      </c>
      <c r="BM73" s="115">
        <f t="shared" si="52"/>
        <v>-17.375873025390636</v>
      </c>
      <c r="BN73" s="115">
        <f t="shared" si="53"/>
        <v>-13.293121708984394</v>
      </c>
      <c r="BO73" s="115">
        <f t="shared" si="54"/>
        <v>-24.082253979199237</v>
      </c>
      <c r="BP73" s="115">
        <f t="shared" si="55"/>
        <v>-20.137089965332059</v>
      </c>
      <c r="BQ73" s="115">
        <f t="shared" si="56"/>
        <v>-29.144592076079128</v>
      </c>
      <c r="BR73" s="115">
        <f t="shared" si="57"/>
        <v>-25.907653460131876</v>
      </c>
      <c r="BS73" s="115">
        <f t="shared" si="58"/>
        <v>-32</v>
      </c>
      <c r="BT73" s="115">
        <f t="shared" si="59"/>
        <v>-27</v>
      </c>
      <c r="BV73" s="116">
        <f t="shared" si="60"/>
        <v>2.6970954356846412E-2</v>
      </c>
      <c r="BW73" s="116">
        <f t="shared" si="61"/>
        <v>0.4732142857142857</v>
      </c>
      <c r="BX73" s="116">
        <f t="shared" si="62"/>
        <v>-5.1250000000000163E-2</v>
      </c>
      <c r="BY73" s="116">
        <f t="shared" si="63"/>
        <v>0.18593749999999981</v>
      </c>
      <c r="BZ73" s="116">
        <f t="shared" si="64"/>
        <v>-0.22066964285714313</v>
      </c>
      <c r="CA73" s="116">
        <f t="shared" si="65"/>
        <v>1.0243055555555318E-2</v>
      </c>
      <c r="CB73" s="116">
        <f t="shared" si="66"/>
        <v>-0.2761219951923079</v>
      </c>
      <c r="CC73" s="116">
        <f t="shared" si="67"/>
        <v>-7.7410386029412054E-2</v>
      </c>
      <c r="CD73" s="116">
        <f t="shared" si="68"/>
        <v>-0.30180798891129063</v>
      </c>
      <c r="CE73" s="116">
        <f t="shared" si="69"/>
        <v>-0.12016453887195151</v>
      </c>
      <c r="CF73" s="116">
        <f t="shared" si="70"/>
        <v>-0.30859596679687523</v>
      </c>
      <c r="CG73" s="116">
        <f t="shared" si="71"/>
        <v>-0.13574495849609405</v>
      </c>
      <c r="CH73" s="116">
        <f t="shared" si="72"/>
        <v>-0.37773637011718775</v>
      </c>
      <c r="CI73" s="116">
        <f t="shared" si="73"/>
        <v>-0.21792002801613761</v>
      </c>
      <c r="CJ73" s="116">
        <f t="shared" si="74"/>
        <v>-0.42249568384560066</v>
      </c>
      <c r="CK73" s="116">
        <f t="shared" si="75"/>
        <v>-0.26849453287109415</v>
      </c>
      <c r="CL73" s="116">
        <f t="shared" si="76"/>
        <v>-0.43499391158327055</v>
      </c>
      <c r="CM73" s="116">
        <f t="shared" si="77"/>
        <v>-0.29109722988912218</v>
      </c>
      <c r="CN73" s="116">
        <f t="shared" si="78"/>
        <v>-0.41558441558441561</v>
      </c>
      <c r="CO73" s="116">
        <f t="shared" si="79"/>
        <v>-0.26470588235294118</v>
      </c>
    </row>
    <row r="74" spans="1:93">
      <c r="A74" s="41" t="s">
        <v>93</v>
      </c>
      <c r="B74" s="44" t="s">
        <v>14</v>
      </c>
      <c r="C74" s="100">
        <v>6</v>
      </c>
      <c r="D74" s="44">
        <v>5</v>
      </c>
      <c r="E74" s="44">
        <v>5</v>
      </c>
      <c r="F74" s="44"/>
      <c r="G74" s="44"/>
      <c r="H74" s="44"/>
      <c r="I74" s="44"/>
      <c r="K74" s="103">
        <f>_xlfn.XLOOKUP($C74,'SQUO grid'!$B$4:$B$18,'SQUO grid'!C$4:C$18,"error",0,1)</f>
        <v>12.05</v>
      </c>
      <c r="L74" s="103">
        <f>_xlfn.XLOOKUP($C74,'SQUO grid'!$B$4:$B$18,'SQUO grid'!D$4:D$18,"error",0,1)</f>
        <v>14</v>
      </c>
      <c r="M74" s="103">
        <f>_xlfn.XLOOKUP($C74,'SQUO grid'!$B$4:$B$18,'SQUO grid'!E$4:E$18,"error",0,1)</f>
        <v>15</v>
      </c>
      <c r="N74" s="103">
        <f>_xlfn.XLOOKUP($C74,'SQUO grid'!$B$4:$B$18,'SQUO grid'!F$4:F$18,"error",0,1)</f>
        <v>20</v>
      </c>
      <c r="O74" s="103">
        <f>_xlfn.XLOOKUP($C74,'SQUO grid'!$B$4:$B$18,'SQUO grid'!G$4:G$18,"error",0,1)</f>
        <v>21</v>
      </c>
      <c r="P74" s="103">
        <f>_xlfn.XLOOKUP($C74,'SQUO grid'!$B$4:$B$18,'SQUO grid'!H$4:H$18,"error",0,1)</f>
        <v>27</v>
      </c>
      <c r="Q74" s="103">
        <f>_xlfn.XLOOKUP($C74,'SQUO grid'!$B$4:$B$18,'SQUO grid'!I$4:I$18,"error",0,1)</f>
        <v>26</v>
      </c>
      <c r="R74" s="103">
        <f>_xlfn.XLOOKUP($C74,'SQUO grid'!$B$4:$B$18,'SQUO grid'!J$4:J$18,"error",0,1)</f>
        <v>34</v>
      </c>
      <c r="S74" s="103">
        <f>_xlfn.XLOOKUP($C74,'SQUO grid'!$B$4:$B$18,'SQUO grid'!K$4:K$18,"error",0,1)</f>
        <v>31</v>
      </c>
      <c r="T74" s="103">
        <f>_xlfn.XLOOKUP($C74,'SQUO grid'!$B$4:$B$18,'SQUO grid'!L$4:L$18,"error",0,1)</f>
        <v>41</v>
      </c>
      <c r="U74" s="103">
        <f>_xlfn.XLOOKUP($C74,'SQUO grid'!$B$4:$B$18,'SQUO grid'!M$4:M$18,"error",0,1)</f>
        <v>36</v>
      </c>
      <c r="V74" s="103">
        <f>_xlfn.XLOOKUP($C74,'SQUO grid'!$B$4:$B$18,'SQUO grid'!N$4:N$18,"error",0,1)</f>
        <v>48</v>
      </c>
      <c r="W74" s="103">
        <f>_xlfn.XLOOKUP($C74,'SQUO grid'!$B$4:$B$18,'SQUO grid'!O$4:O$18,"error",0,1)</f>
        <v>46</v>
      </c>
      <c r="X74" s="103">
        <f>_xlfn.XLOOKUP($C74,'SQUO grid'!$B$4:$B$18,'SQUO grid'!P$4:P$18,"error",0,1)</f>
        <v>61</v>
      </c>
      <c r="Y74" s="103">
        <f>_xlfn.XLOOKUP($C74,'SQUO grid'!$B$4:$B$18,'SQUO grid'!Q$4:Q$18,"error",0,1)</f>
        <v>57</v>
      </c>
      <c r="Z74" s="103">
        <f>_xlfn.XLOOKUP($C74,'SQUO grid'!$B$4:$B$18,'SQUO grid'!R$4:R$18,"error",0,1)</f>
        <v>75</v>
      </c>
      <c r="AA74" s="103">
        <f>_xlfn.XLOOKUP($C74,'SQUO grid'!$B$4:$B$18,'SQUO grid'!S$4:S$18,"error",0,1)</f>
        <v>67</v>
      </c>
      <c r="AB74" s="103">
        <f>_xlfn.XLOOKUP($C74,'SQUO grid'!$B$4:$B$18,'SQUO grid'!T$4:T$18,"error",0,1)</f>
        <v>89</v>
      </c>
      <c r="AC74" s="103">
        <f>_xlfn.XLOOKUP($C74,'SQUO grid'!$B$4:$B$18,'SQUO grid'!U$4:U$18,"error",0,1)</f>
        <v>77</v>
      </c>
      <c r="AD74" s="103">
        <f>_xlfn.XLOOKUP($C74,'SQUO grid'!$B$4:$B$18,'SQUO grid'!V$4:V$18,"error",0,1)</f>
        <v>102</v>
      </c>
      <c r="AF74" s="103">
        <f>_xlfn.XLOOKUP($D74,'Compiled grid proposal'!$C$5:$C$22,'Compiled grid proposal'!D$5:D$22,"error",0,1)</f>
        <v>3.5999999999999996</v>
      </c>
      <c r="AG74" s="103">
        <f>_xlfn.XLOOKUP($D74,'Compiled grid proposal'!$C$5:$C$22,'Compiled grid proposal'!E$5:E$22,"error",0,1)</f>
        <v>12</v>
      </c>
      <c r="AH74" s="103">
        <f>_xlfn.XLOOKUP($D74,'Compiled grid proposal'!$C$5:$C$22,'Compiled grid proposal'!F$5:F$22,"error",0,1)</f>
        <v>4.3199999999999994</v>
      </c>
      <c r="AI74" s="103">
        <f>_xlfn.XLOOKUP($D74,'Compiled grid proposal'!$C$5:$C$22,'Compiled grid proposal'!G$5:G$22,"error",0,1)</f>
        <v>14.399999999999999</v>
      </c>
      <c r="AJ74" s="103">
        <f>_xlfn.XLOOKUP($D74,'Compiled grid proposal'!$C$5:$C$22,'Compiled grid proposal'!H$5:H$22,"error",0,1)</f>
        <v>5.1839999999999993</v>
      </c>
      <c r="AK74" s="103">
        <f>_xlfn.XLOOKUP($D74,'Compiled grid proposal'!$C$5:$C$22,'Compiled grid proposal'!I$5:I$22,"error",0,1)</f>
        <v>17.279999999999998</v>
      </c>
      <c r="AL74" s="103">
        <f>_xlfn.XLOOKUP($D74,'Compiled grid proposal'!$C$5:$C$22,'Compiled grid proposal'!J$5:J$22,"error",0,1)</f>
        <v>6.2207999999999988</v>
      </c>
      <c r="AM74" s="103">
        <f>_xlfn.XLOOKUP($D74,'Compiled grid proposal'!$C$5:$C$22,'Compiled grid proposal'!K$5:K$22,"error",0,1)</f>
        <v>20.735999999999997</v>
      </c>
      <c r="AN74" s="103">
        <f>_xlfn.XLOOKUP($D74,'Compiled grid proposal'!$C$5:$C$22,'Compiled grid proposal'!L$5:L$22,"error",0,1)</f>
        <v>7.4649599999999978</v>
      </c>
      <c r="AO74" s="103">
        <f>_xlfn.XLOOKUP($D74,'Compiled grid proposal'!$C$5:$C$22,'Compiled grid proposal'!M$5:M$22,"error",0,1)</f>
        <v>24.883199999999995</v>
      </c>
      <c r="AP74" s="103">
        <f>_xlfn.XLOOKUP($D74,'Compiled grid proposal'!$C$5:$C$22,'Compiled grid proposal'!N$5:N$22,"error",0,1)</f>
        <v>8.957951999999997</v>
      </c>
      <c r="AQ74" s="103">
        <f>_xlfn.XLOOKUP($D74,'Compiled grid proposal'!$C$5:$C$22,'Compiled grid proposal'!O$5:O$22,"error",0,1)</f>
        <v>29.859839999999991</v>
      </c>
      <c r="AR74" s="103">
        <f>_xlfn.XLOOKUP($D74,'Compiled grid proposal'!$C$5:$C$22,'Compiled grid proposal'!P$5:P$22,"error",0,1)</f>
        <v>10.749542399999996</v>
      </c>
      <c r="AS74" s="103">
        <f>_xlfn.XLOOKUP($D74,'Compiled grid proposal'!$C$5:$C$22,'Compiled grid proposal'!Q$5:Q$22,"error",0,1)</f>
        <v>35.831807999999988</v>
      </c>
      <c r="AT74" s="103">
        <f>_xlfn.XLOOKUP($D74,'Compiled grid proposal'!$C$5:$C$22,'Compiled grid proposal'!R$5:R$22,"error",0,1)</f>
        <v>12.899450879999995</v>
      </c>
      <c r="AU74" s="103">
        <f>_xlfn.XLOOKUP($D74,'Compiled grid proposal'!$C$5:$C$22,'Compiled grid proposal'!S$5:S$22,"error",0,1)</f>
        <v>42.998169599999983</v>
      </c>
      <c r="AV74" s="103">
        <f>_xlfn.XLOOKUP($D74,'Compiled grid proposal'!$C$5:$C$22,'Compiled grid proposal'!T$5:T$22,"error",0,1)</f>
        <v>15.479341055999992</v>
      </c>
      <c r="AW74" s="103">
        <f>_xlfn.XLOOKUP($D74,'Compiled grid proposal'!$C$5:$C$22,'Compiled grid proposal'!U$5:U$22,"error",0,1)</f>
        <v>51.597803519999978</v>
      </c>
      <c r="AX74" s="103">
        <f>_xlfn.XLOOKUP($D74,'Compiled grid proposal'!$C$5:$C$22,'Compiled grid proposal'!V$5:V$22,"error",0,1)</f>
        <v>18</v>
      </c>
      <c r="AY74" s="103">
        <f>_xlfn.XLOOKUP($D74,'Compiled grid proposal'!$C$5:$C$22,'Compiled grid proposal'!W$5:W$22,"error",0,1)</f>
        <v>60</v>
      </c>
      <c r="BA74" s="115">
        <f t="shared" si="40"/>
        <v>-8.4500000000000011</v>
      </c>
      <c r="BB74" s="115">
        <f t="shared" si="41"/>
        <v>-2</v>
      </c>
      <c r="BC74" s="115">
        <f t="shared" si="42"/>
        <v>-10.68</v>
      </c>
      <c r="BD74" s="115">
        <f t="shared" si="43"/>
        <v>-5.6000000000000014</v>
      </c>
      <c r="BE74" s="115">
        <f t="shared" si="44"/>
        <v>-15.816000000000001</v>
      </c>
      <c r="BF74" s="115">
        <f t="shared" si="45"/>
        <v>-9.7200000000000024</v>
      </c>
      <c r="BG74" s="115">
        <f t="shared" si="46"/>
        <v>-19.779200000000003</v>
      </c>
      <c r="BH74" s="115">
        <f t="shared" si="47"/>
        <v>-13.264000000000003</v>
      </c>
      <c r="BI74" s="115">
        <f t="shared" si="48"/>
        <v>-23.535040000000002</v>
      </c>
      <c r="BJ74" s="115">
        <f t="shared" si="49"/>
        <v>-16.116800000000005</v>
      </c>
      <c r="BK74" s="115">
        <f t="shared" si="50"/>
        <v>-27.042048000000001</v>
      </c>
      <c r="BL74" s="115">
        <f t="shared" si="51"/>
        <v>-18.140160000000009</v>
      </c>
      <c r="BM74" s="115">
        <f t="shared" si="52"/>
        <v>-35.250457600000004</v>
      </c>
      <c r="BN74" s="115">
        <f t="shared" si="53"/>
        <v>-25.168192000000012</v>
      </c>
      <c r="BO74" s="115">
        <f t="shared" si="54"/>
        <v>-44.100549120000004</v>
      </c>
      <c r="BP74" s="115">
        <f t="shared" si="55"/>
        <v>-32.001830400000017</v>
      </c>
      <c r="BQ74" s="115">
        <f t="shared" si="56"/>
        <v>-51.520658944000004</v>
      </c>
      <c r="BR74" s="115">
        <f t="shared" si="57"/>
        <v>-37.402196480000022</v>
      </c>
      <c r="BS74" s="115">
        <f t="shared" si="58"/>
        <v>-59</v>
      </c>
      <c r="BT74" s="115">
        <f t="shared" si="59"/>
        <v>-42</v>
      </c>
      <c r="BV74" s="116">
        <f t="shared" si="60"/>
        <v>-0.70124481327800836</v>
      </c>
      <c r="BW74" s="116">
        <f t="shared" si="61"/>
        <v>-0.14285714285714285</v>
      </c>
      <c r="BX74" s="116">
        <f t="shared" si="62"/>
        <v>-0.71199999999999997</v>
      </c>
      <c r="BY74" s="116">
        <f t="shared" si="63"/>
        <v>-0.28000000000000008</v>
      </c>
      <c r="BZ74" s="116">
        <f t="shared" si="64"/>
        <v>-0.75314285714285722</v>
      </c>
      <c r="CA74" s="116">
        <f t="shared" si="65"/>
        <v>-0.3600000000000001</v>
      </c>
      <c r="CB74" s="116">
        <f t="shared" si="66"/>
        <v>-0.7607384615384617</v>
      </c>
      <c r="CC74" s="116">
        <f t="shared" si="67"/>
        <v>-0.39011764705882362</v>
      </c>
      <c r="CD74" s="116">
        <f t="shared" si="68"/>
        <v>-0.75919483870967752</v>
      </c>
      <c r="CE74" s="116">
        <f t="shared" si="69"/>
        <v>-0.39309268292682936</v>
      </c>
      <c r="CF74" s="116">
        <f t="shared" si="70"/>
        <v>-0.75116800000000006</v>
      </c>
      <c r="CG74" s="116">
        <f t="shared" si="71"/>
        <v>-0.3779200000000002</v>
      </c>
      <c r="CH74" s="116">
        <f t="shared" si="72"/>
        <v>-0.76631429565217402</v>
      </c>
      <c r="CI74" s="116">
        <f t="shared" si="73"/>
        <v>-0.41259331147541001</v>
      </c>
      <c r="CJ74" s="116">
        <f t="shared" si="74"/>
        <v>-0.77369384421052634</v>
      </c>
      <c r="CK74" s="116">
        <f t="shared" si="75"/>
        <v>-0.42669107200000023</v>
      </c>
      <c r="CL74" s="116">
        <f t="shared" si="76"/>
        <v>-0.76896505886567168</v>
      </c>
      <c r="CM74" s="116">
        <f t="shared" si="77"/>
        <v>-0.42024939865168565</v>
      </c>
      <c r="CN74" s="116">
        <f t="shared" si="78"/>
        <v>-0.76623376623376627</v>
      </c>
      <c r="CO74" s="116">
        <f t="shared" si="79"/>
        <v>-0.41176470588235292</v>
      </c>
    </row>
    <row r="75" spans="1:93">
      <c r="A75" s="41" t="s">
        <v>94</v>
      </c>
      <c r="B75" s="44" t="s">
        <v>14</v>
      </c>
      <c r="C75" s="100">
        <v>6</v>
      </c>
      <c r="D75" s="44">
        <v>5</v>
      </c>
      <c r="E75" s="44">
        <v>5</v>
      </c>
      <c r="F75" s="44"/>
      <c r="G75" s="44"/>
      <c r="H75" s="108" t="s">
        <v>18</v>
      </c>
      <c r="I75" s="44" t="s">
        <v>18</v>
      </c>
      <c r="K75" s="103">
        <f>_xlfn.XLOOKUP($C75,'SQUO grid'!$B$4:$B$18,'SQUO grid'!C$4:C$18,"error",0,1)</f>
        <v>12.05</v>
      </c>
      <c r="L75" s="103">
        <f>_xlfn.XLOOKUP($C75,'SQUO grid'!$B$4:$B$18,'SQUO grid'!D$4:D$18,"error",0,1)</f>
        <v>14</v>
      </c>
      <c r="M75" s="103">
        <f>_xlfn.XLOOKUP($C75,'SQUO grid'!$B$4:$B$18,'SQUO grid'!E$4:E$18,"error",0,1)</f>
        <v>15</v>
      </c>
      <c r="N75" s="103">
        <f>_xlfn.XLOOKUP($C75,'SQUO grid'!$B$4:$B$18,'SQUO grid'!F$4:F$18,"error",0,1)</f>
        <v>20</v>
      </c>
      <c r="O75" s="103">
        <f>_xlfn.XLOOKUP($C75,'SQUO grid'!$B$4:$B$18,'SQUO grid'!G$4:G$18,"error",0,1)</f>
        <v>21</v>
      </c>
      <c r="P75" s="103">
        <f>_xlfn.XLOOKUP($C75,'SQUO grid'!$B$4:$B$18,'SQUO grid'!H$4:H$18,"error",0,1)</f>
        <v>27</v>
      </c>
      <c r="Q75" s="103">
        <f>_xlfn.XLOOKUP($C75,'SQUO grid'!$B$4:$B$18,'SQUO grid'!I$4:I$18,"error",0,1)</f>
        <v>26</v>
      </c>
      <c r="R75" s="103">
        <f>_xlfn.XLOOKUP($C75,'SQUO grid'!$B$4:$B$18,'SQUO grid'!J$4:J$18,"error",0,1)</f>
        <v>34</v>
      </c>
      <c r="S75" s="103">
        <f>_xlfn.XLOOKUP($C75,'SQUO grid'!$B$4:$B$18,'SQUO grid'!K$4:K$18,"error",0,1)</f>
        <v>31</v>
      </c>
      <c r="T75" s="103">
        <f>_xlfn.XLOOKUP($C75,'SQUO grid'!$B$4:$B$18,'SQUO grid'!L$4:L$18,"error",0,1)</f>
        <v>41</v>
      </c>
      <c r="U75" s="103">
        <f>_xlfn.XLOOKUP($C75,'SQUO grid'!$B$4:$B$18,'SQUO grid'!M$4:M$18,"error",0,1)</f>
        <v>36</v>
      </c>
      <c r="V75" s="103">
        <f>_xlfn.XLOOKUP($C75,'SQUO grid'!$B$4:$B$18,'SQUO grid'!N$4:N$18,"error",0,1)</f>
        <v>48</v>
      </c>
      <c r="W75" s="103">
        <f>_xlfn.XLOOKUP($C75,'SQUO grid'!$B$4:$B$18,'SQUO grid'!O$4:O$18,"error",0,1)</f>
        <v>46</v>
      </c>
      <c r="X75" s="103">
        <f>_xlfn.XLOOKUP($C75,'SQUO grid'!$B$4:$B$18,'SQUO grid'!P$4:P$18,"error",0,1)</f>
        <v>61</v>
      </c>
      <c r="Y75" s="103">
        <f>_xlfn.XLOOKUP($C75,'SQUO grid'!$B$4:$B$18,'SQUO grid'!Q$4:Q$18,"error",0,1)</f>
        <v>57</v>
      </c>
      <c r="Z75" s="103">
        <f>_xlfn.XLOOKUP($C75,'SQUO grid'!$B$4:$B$18,'SQUO grid'!R$4:R$18,"error",0,1)</f>
        <v>75</v>
      </c>
      <c r="AA75" s="103">
        <f>_xlfn.XLOOKUP($C75,'SQUO grid'!$B$4:$B$18,'SQUO grid'!S$4:S$18,"error",0,1)</f>
        <v>67</v>
      </c>
      <c r="AB75" s="103">
        <f>_xlfn.XLOOKUP($C75,'SQUO grid'!$B$4:$B$18,'SQUO grid'!T$4:T$18,"error",0,1)</f>
        <v>89</v>
      </c>
      <c r="AC75" s="103">
        <f>_xlfn.XLOOKUP($C75,'SQUO grid'!$B$4:$B$18,'SQUO grid'!U$4:U$18,"error",0,1)</f>
        <v>77</v>
      </c>
      <c r="AD75" s="103">
        <f>_xlfn.XLOOKUP($C75,'SQUO grid'!$B$4:$B$18,'SQUO grid'!V$4:V$18,"error",0,1)</f>
        <v>102</v>
      </c>
      <c r="AF75" s="103">
        <f>_xlfn.XLOOKUP($D75,'Compiled grid proposal'!$C$5:$C$22,'Compiled grid proposal'!D$5:D$22,"error",0,1)</f>
        <v>3.5999999999999996</v>
      </c>
      <c r="AG75" s="103">
        <f>_xlfn.XLOOKUP($D75,'Compiled grid proposal'!$C$5:$C$22,'Compiled grid proposal'!E$5:E$22,"error",0,1)</f>
        <v>12</v>
      </c>
      <c r="AH75" s="103">
        <f>_xlfn.XLOOKUP($D75,'Compiled grid proposal'!$C$5:$C$22,'Compiled grid proposal'!F$5:F$22,"error",0,1)</f>
        <v>4.3199999999999994</v>
      </c>
      <c r="AI75" s="103">
        <f>_xlfn.XLOOKUP($D75,'Compiled grid proposal'!$C$5:$C$22,'Compiled grid proposal'!G$5:G$22,"error",0,1)</f>
        <v>14.399999999999999</v>
      </c>
      <c r="AJ75" s="103">
        <f>_xlfn.XLOOKUP($D75,'Compiled grid proposal'!$C$5:$C$22,'Compiled grid proposal'!H$5:H$22,"error",0,1)</f>
        <v>5.1839999999999993</v>
      </c>
      <c r="AK75" s="103">
        <f>_xlfn.XLOOKUP($D75,'Compiled grid proposal'!$C$5:$C$22,'Compiled grid proposal'!I$5:I$22,"error",0,1)</f>
        <v>17.279999999999998</v>
      </c>
      <c r="AL75" s="103">
        <f>_xlfn.XLOOKUP($D75,'Compiled grid proposal'!$C$5:$C$22,'Compiled grid proposal'!J$5:J$22,"error",0,1)</f>
        <v>6.2207999999999988</v>
      </c>
      <c r="AM75" s="103">
        <f>_xlfn.XLOOKUP($D75,'Compiled grid proposal'!$C$5:$C$22,'Compiled grid proposal'!K$5:K$22,"error",0,1)</f>
        <v>20.735999999999997</v>
      </c>
      <c r="AN75" s="103">
        <f>_xlfn.XLOOKUP($D75,'Compiled grid proposal'!$C$5:$C$22,'Compiled grid proposal'!L$5:L$22,"error",0,1)</f>
        <v>7.4649599999999978</v>
      </c>
      <c r="AO75" s="103">
        <f>_xlfn.XLOOKUP($D75,'Compiled grid proposal'!$C$5:$C$22,'Compiled grid proposal'!M$5:M$22,"error",0,1)</f>
        <v>24.883199999999995</v>
      </c>
      <c r="AP75" s="103">
        <f>_xlfn.XLOOKUP($D75,'Compiled grid proposal'!$C$5:$C$22,'Compiled grid proposal'!N$5:N$22,"error",0,1)</f>
        <v>8.957951999999997</v>
      </c>
      <c r="AQ75" s="103">
        <f>_xlfn.XLOOKUP($D75,'Compiled grid proposal'!$C$5:$C$22,'Compiled grid proposal'!O$5:O$22,"error",0,1)</f>
        <v>29.859839999999991</v>
      </c>
      <c r="AR75" s="103">
        <f>_xlfn.XLOOKUP($D75,'Compiled grid proposal'!$C$5:$C$22,'Compiled grid proposal'!P$5:P$22,"error",0,1)</f>
        <v>10.749542399999996</v>
      </c>
      <c r="AS75" s="103">
        <f>_xlfn.XLOOKUP($D75,'Compiled grid proposal'!$C$5:$C$22,'Compiled grid proposal'!Q$5:Q$22,"error",0,1)</f>
        <v>35.831807999999988</v>
      </c>
      <c r="AT75" s="103">
        <f>_xlfn.XLOOKUP($D75,'Compiled grid proposal'!$C$5:$C$22,'Compiled grid proposal'!R$5:R$22,"error",0,1)</f>
        <v>12.899450879999995</v>
      </c>
      <c r="AU75" s="103">
        <f>_xlfn.XLOOKUP($D75,'Compiled grid proposal'!$C$5:$C$22,'Compiled grid proposal'!S$5:S$22,"error",0,1)</f>
        <v>42.998169599999983</v>
      </c>
      <c r="AV75" s="103">
        <f>_xlfn.XLOOKUP($D75,'Compiled grid proposal'!$C$5:$C$22,'Compiled grid proposal'!T$5:T$22,"error",0,1)</f>
        <v>15.479341055999992</v>
      </c>
      <c r="AW75" s="103">
        <f>_xlfn.XLOOKUP($D75,'Compiled grid proposal'!$C$5:$C$22,'Compiled grid proposal'!U$5:U$22,"error",0,1)</f>
        <v>51.597803519999978</v>
      </c>
      <c r="AX75" s="103">
        <f>_xlfn.XLOOKUP($D75,'Compiled grid proposal'!$C$5:$C$22,'Compiled grid proposal'!V$5:V$22,"error",0,1)</f>
        <v>18</v>
      </c>
      <c r="AY75" s="103">
        <f>_xlfn.XLOOKUP($D75,'Compiled grid proposal'!$C$5:$C$22,'Compiled grid proposal'!W$5:W$22,"error",0,1)</f>
        <v>60</v>
      </c>
      <c r="BA75" s="115">
        <f t="shared" si="40"/>
        <v>-8.4500000000000011</v>
      </c>
      <c r="BB75" s="115">
        <f t="shared" si="41"/>
        <v>-2</v>
      </c>
      <c r="BC75" s="115">
        <f t="shared" si="42"/>
        <v>-10.68</v>
      </c>
      <c r="BD75" s="115">
        <f t="shared" si="43"/>
        <v>-5.6000000000000014</v>
      </c>
      <c r="BE75" s="115">
        <f t="shared" si="44"/>
        <v>-15.816000000000001</v>
      </c>
      <c r="BF75" s="115">
        <f t="shared" si="45"/>
        <v>-9.7200000000000024</v>
      </c>
      <c r="BG75" s="115">
        <f t="shared" si="46"/>
        <v>-19.779200000000003</v>
      </c>
      <c r="BH75" s="115">
        <f t="shared" si="47"/>
        <v>-13.264000000000003</v>
      </c>
      <c r="BI75" s="115">
        <f t="shared" si="48"/>
        <v>-23.535040000000002</v>
      </c>
      <c r="BJ75" s="115">
        <f t="shared" si="49"/>
        <v>-16.116800000000005</v>
      </c>
      <c r="BK75" s="115">
        <f t="shared" si="50"/>
        <v>-27.042048000000001</v>
      </c>
      <c r="BL75" s="115">
        <f t="shared" si="51"/>
        <v>-18.140160000000009</v>
      </c>
      <c r="BM75" s="115">
        <f t="shared" si="52"/>
        <v>-35.250457600000004</v>
      </c>
      <c r="BN75" s="115">
        <f t="shared" si="53"/>
        <v>-25.168192000000012</v>
      </c>
      <c r="BO75" s="115">
        <f t="shared" si="54"/>
        <v>-44.100549120000004</v>
      </c>
      <c r="BP75" s="115">
        <f t="shared" si="55"/>
        <v>-32.001830400000017</v>
      </c>
      <c r="BQ75" s="115">
        <f t="shared" si="56"/>
        <v>-51.520658944000004</v>
      </c>
      <c r="BR75" s="115">
        <f t="shared" si="57"/>
        <v>-37.402196480000022</v>
      </c>
      <c r="BS75" s="115">
        <f t="shared" si="58"/>
        <v>-59</v>
      </c>
      <c r="BT75" s="115">
        <f t="shared" si="59"/>
        <v>-42</v>
      </c>
      <c r="BV75" s="116">
        <f t="shared" si="60"/>
        <v>-0.70124481327800836</v>
      </c>
      <c r="BW75" s="116">
        <f t="shared" si="61"/>
        <v>-0.14285714285714285</v>
      </c>
      <c r="BX75" s="116">
        <f t="shared" si="62"/>
        <v>-0.71199999999999997</v>
      </c>
      <c r="BY75" s="116">
        <f t="shared" si="63"/>
        <v>-0.28000000000000008</v>
      </c>
      <c r="BZ75" s="116">
        <f t="shared" si="64"/>
        <v>-0.75314285714285722</v>
      </c>
      <c r="CA75" s="116">
        <f t="shared" si="65"/>
        <v>-0.3600000000000001</v>
      </c>
      <c r="CB75" s="116">
        <f t="shared" si="66"/>
        <v>-0.7607384615384617</v>
      </c>
      <c r="CC75" s="116">
        <f t="shared" si="67"/>
        <v>-0.39011764705882362</v>
      </c>
      <c r="CD75" s="116">
        <f t="shared" si="68"/>
        <v>-0.75919483870967752</v>
      </c>
      <c r="CE75" s="116">
        <f t="shared" si="69"/>
        <v>-0.39309268292682936</v>
      </c>
      <c r="CF75" s="116">
        <f t="shared" si="70"/>
        <v>-0.75116800000000006</v>
      </c>
      <c r="CG75" s="116">
        <f t="shared" si="71"/>
        <v>-0.3779200000000002</v>
      </c>
      <c r="CH75" s="116">
        <f t="shared" si="72"/>
        <v>-0.76631429565217402</v>
      </c>
      <c r="CI75" s="116">
        <f t="shared" si="73"/>
        <v>-0.41259331147541001</v>
      </c>
      <c r="CJ75" s="116">
        <f t="shared" si="74"/>
        <v>-0.77369384421052634</v>
      </c>
      <c r="CK75" s="116">
        <f t="shared" si="75"/>
        <v>-0.42669107200000023</v>
      </c>
      <c r="CL75" s="116">
        <f t="shared" si="76"/>
        <v>-0.76896505886567168</v>
      </c>
      <c r="CM75" s="116">
        <f t="shared" si="77"/>
        <v>-0.42024939865168565</v>
      </c>
      <c r="CN75" s="116">
        <f t="shared" si="78"/>
        <v>-0.76623376623376627</v>
      </c>
      <c r="CO75" s="116">
        <f t="shared" si="79"/>
        <v>-0.41176470588235292</v>
      </c>
    </row>
    <row r="76" spans="1:93">
      <c r="A76" s="41" t="s">
        <v>95</v>
      </c>
      <c r="B76" s="44" t="s">
        <v>14</v>
      </c>
      <c r="C76" s="100">
        <v>6</v>
      </c>
      <c r="D76" s="44">
        <v>5</v>
      </c>
      <c r="E76" s="44">
        <v>5</v>
      </c>
      <c r="F76" s="44"/>
      <c r="G76" s="44"/>
      <c r="H76" s="44"/>
      <c r="I76" s="44"/>
      <c r="K76" s="103">
        <f>_xlfn.XLOOKUP($C76,'SQUO grid'!$B$4:$B$18,'SQUO grid'!C$4:C$18,"error",0,1)</f>
        <v>12.05</v>
      </c>
      <c r="L76" s="103">
        <f>_xlfn.XLOOKUP($C76,'SQUO grid'!$B$4:$B$18,'SQUO grid'!D$4:D$18,"error",0,1)</f>
        <v>14</v>
      </c>
      <c r="M76" s="103">
        <f>_xlfn.XLOOKUP($C76,'SQUO grid'!$B$4:$B$18,'SQUO grid'!E$4:E$18,"error",0,1)</f>
        <v>15</v>
      </c>
      <c r="N76" s="103">
        <f>_xlfn.XLOOKUP($C76,'SQUO grid'!$B$4:$B$18,'SQUO grid'!F$4:F$18,"error",0,1)</f>
        <v>20</v>
      </c>
      <c r="O76" s="103">
        <f>_xlfn.XLOOKUP($C76,'SQUO grid'!$B$4:$B$18,'SQUO grid'!G$4:G$18,"error",0,1)</f>
        <v>21</v>
      </c>
      <c r="P76" s="103">
        <f>_xlfn.XLOOKUP($C76,'SQUO grid'!$B$4:$B$18,'SQUO grid'!H$4:H$18,"error",0,1)</f>
        <v>27</v>
      </c>
      <c r="Q76" s="103">
        <f>_xlfn.XLOOKUP($C76,'SQUO grid'!$B$4:$B$18,'SQUO grid'!I$4:I$18,"error",0,1)</f>
        <v>26</v>
      </c>
      <c r="R76" s="103">
        <f>_xlfn.XLOOKUP($C76,'SQUO grid'!$B$4:$B$18,'SQUO grid'!J$4:J$18,"error",0,1)</f>
        <v>34</v>
      </c>
      <c r="S76" s="103">
        <f>_xlfn.XLOOKUP($C76,'SQUO grid'!$B$4:$B$18,'SQUO grid'!K$4:K$18,"error",0,1)</f>
        <v>31</v>
      </c>
      <c r="T76" s="103">
        <f>_xlfn.XLOOKUP($C76,'SQUO grid'!$B$4:$B$18,'SQUO grid'!L$4:L$18,"error",0,1)</f>
        <v>41</v>
      </c>
      <c r="U76" s="103">
        <f>_xlfn.XLOOKUP($C76,'SQUO grid'!$B$4:$B$18,'SQUO grid'!M$4:M$18,"error",0,1)</f>
        <v>36</v>
      </c>
      <c r="V76" s="103">
        <f>_xlfn.XLOOKUP($C76,'SQUO grid'!$B$4:$B$18,'SQUO grid'!N$4:N$18,"error",0,1)</f>
        <v>48</v>
      </c>
      <c r="W76" s="103">
        <f>_xlfn.XLOOKUP($C76,'SQUO grid'!$B$4:$B$18,'SQUO grid'!O$4:O$18,"error",0,1)</f>
        <v>46</v>
      </c>
      <c r="X76" s="103">
        <f>_xlfn.XLOOKUP($C76,'SQUO grid'!$B$4:$B$18,'SQUO grid'!P$4:P$18,"error",0,1)</f>
        <v>61</v>
      </c>
      <c r="Y76" s="103">
        <f>_xlfn.XLOOKUP($C76,'SQUO grid'!$B$4:$B$18,'SQUO grid'!Q$4:Q$18,"error",0,1)</f>
        <v>57</v>
      </c>
      <c r="Z76" s="103">
        <f>_xlfn.XLOOKUP($C76,'SQUO grid'!$B$4:$B$18,'SQUO grid'!R$4:R$18,"error",0,1)</f>
        <v>75</v>
      </c>
      <c r="AA76" s="103">
        <f>_xlfn.XLOOKUP($C76,'SQUO grid'!$B$4:$B$18,'SQUO grid'!S$4:S$18,"error",0,1)</f>
        <v>67</v>
      </c>
      <c r="AB76" s="103">
        <f>_xlfn.XLOOKUP($C76,'SQUO grid'!$B$4:$B$18,'SQUO grid'!T$4:T$18,"error",0,1)</f>
        <v>89</v>
      </c>
      <c r="AC76" s="103">
        <f>_xlfn.XLOOKUP($C76,'SQUO grid'!$B$4:$B$18,'SQUO grid'!U$4:U$18,"error",0,1)</f>
        <v>77</v>
      </c>
      <c r="AD76" s="103">
        <f>_xlfn.XLOOKUP($C76,'SQUO grid'!$B$4:$B$18,'SQUO grid'!V$4:V$18,"error",0,1)</f>
        <v>102</v>
      </c>
      <c r="AF76" s="103">
        <f>_xlfn.XLOOKUP($D76,'Compiled grid proposal'!$C$5:$C$22,'Compiled grid proposal'!D$5:D$22,"error",0,1)</f>
        <v>3.5999999999999996</v>
      </c>
      <c r="AG76" s="103">
        <f>_xlfn.XLOOKUP($D76,'Compiled grid proposal'!$C$5:$C$22,'Compiled grid proposal'!E$5:E$22,"error",0,1)</f>
        <v>12</v>
      </c>
      <c r="AH76" s="103">
        <f>_xlfn.XLOOKUP($D76,'Compiled grid proposal'!$C$5:$C$22,'Compiled grid proposal'!F$5:F$22,"error",0,1)</f>
        <v>4.3199999999999994</v>
      </c>
      <c r="AI76" s="103">
        <f>_xlfn.XLOOKUP($D76,'Compiled grid proposal'!$C$5:$C$22,'Compiled grid proposal'!G$5:G$22,"error",0,1)</f>
        <v>14.399999999999999</v>
      </c>
      <c r="AJ76" s="103">
        <f>_xlfn.XLOOKUP($D76,'Compiled grid proposal'!$C$5:$C$22,'Compiled grid proposal'!H$5:H$22,"error",0,1)</f>
        <v>5.1839999999999993</v>
      </c>
      <c r="AK76" s="103">
        <f>_xlfn.XLOOKUP($D76,'Compiled grid proposal'!$C$5:$C$22,'Compiled grid proposal'!I$5:I$22,"error",0,1)</f>
        <v>17.279999999999998</v>
      </c>
      <c r="AL76" s="103">
        <f>_xlfn.XLOOKUP($D76,'Compiled grid proposal'!$C$5:$C$22,'Compiled grid proposal'!J$5:J$22,"error",0,1)</f>
        <v>6.2207999999999988</v>
      </c>
      <c r="AM76" s="103">
        <f>_xlfn.XLOOKUP($D76,'Compiled grid proposal'!$C$5:$C$22,'Compiled grid proposal'!K$5:K$22,"error",0,1)</f>
        <v>20.735999999999997</v>
      </c>
      <c r="AN76" s="103">
        <f>_xlfn.XLOOKUP($D76,'Compiled grid proposal'!$C$5:$C$22,'Compiled grid proposal'!L$5:L$22,"error",0,1)</f>
        <v>7.4649599999999978</v>
      </c>
      <c r="AO76" s="103">
        <f>_xlfn.XLOOKUP($D76,'Compiled grid proposal'!$C$5:$C$22,'Compiled grid proposal'!M$5:M$22,"error",0,1)</f>
        <v>24.883199999999995</v>
      </c>
      <c r="AP76" s="103">
        <f>_xlfn.XLOOKUP($D76,'Compiled grid proposal'!$C$5:$C$22,'Compiled grid proposal'!N$5:N$22,"error",0,1)</f>
        <v>8.957951999999997</v>
      </c>
      <c r="AQ76" s="103">
        <f>_xlfn.XLOOKUP($D76,'Compiled grid proposal'!$C$5:$C$22,'Compiled grid proposal'!O$5:O$22,"error",0,1)</f>
        <v>29.859839999999991</v>
      </c>
      <c r="AR76" s="103">
        <f>_xlfn.XLOOKUP($D76,'Compiled grid proposal'!$C$5:$C$22,'Compiled grid proposal'!P$5:P$22,"error",0,1)</f>
        <v>10.749542399999996</v>
      </c>
      <c r="AS76" s="103">
        <f>_xlfn.XLOOKUP($D76,'Compiled grid proposal'!$C$5:$C$22,'Compiled grid proposal'!Q$5:Q$22,"error",0,1)</f>
        <v>35.831807999999988</v>
      </c>
      <c r="AT76" s="103">
        <f>_xlfn.XLOOKUP($D76,'Compiled grid proposal'!$C$5:$C$22,'Compiled grid proposal'!R$5:R$22,"error",0,1)</f>
        <v>12.899450879999995</v>
      </c>
      <c r="AU76" s="103">
        <f>_xlfn.XLOOKUP($D76,'Compiled grid proposal'!$C$5:$C$22,'Compiled grid proposal'!S$5:S$22,"error",0,1)</f>
        <v>42.998169599999983</v>
      </c>
      <c r="AV76" s="103">
        <f>_xlfn.XLOOKUP($D76,'Compiled grid proposal'!$C$5:$C$22,'Compiled grid proposal'!T$5:T$22,"error",0,1)</f>
        <v>15.479341055999992</v>
      </c>
      <c r="AW76" s="103">
        <f>_xlfn.XLOOKUP($D76,'Compiled grid proposal'!$C$5:$C$22,'Compiled grid proposal'!U$5:U$22,"error",0,1)</f>
        <v>51.597803519999978</v>
      </c>
      <c r="AX76" s="103">
        <f>_xlfn.XLOOKUP($D76,'Compiled grid proposal'!$C$5:$C$22,'Compiled grid proposal'!V$5:V$22,"error",0,1)</f>
        <v>18</v>
      </c>
      <c r="AY76" s="103">
        <f>_xlfn.XLOOKUP($D76,'Compiled grid proposal'!$C$5:$C$22,'Compiled grid proposal'!W$5:W$22,"error",0,1)</f>
        <v>60</v>
      </c>
      <c r="BA76" s="115">
        <f t="shared" si="40"/>
        <v>-8.4500000000000011</v>
      </c>
      <c r="BB76" s="115">
        <f t="shared" si="41"/>
        <v>-2</v>
      </c>
      <c r="BC76" s="115">
        <f t="shared" si="42"/>
        <v>-10.68</v>
      </c>
      <c r="BD76" s="115">
        <f t="shared" si="43"/>
        <v>-5.6000000000000014</v>
      </c>
      <c r="BE76" s="115">
        <f t="shared" si="44"/>
        <v>-15.816000000000001</v>
      </c>
      <c r="BF76" s="115">
        <f t="shared" si="45"/>
        <v>-9.7200000000000024</v>
      </c>
      <c r="BG76" s="115">
        <f t="shared" si="46"/>
        <v>-19.779200000000003</v>
      </c>
      <c r="BH76" s="115">
        <f t="shared" si="47"/>
        <v>-13.264000000000003</v>
      </c>
      <c r="BI76" s="115">
        <f t="shared" si="48"/>
        <v>-23.535040000000002</v>
      </c>
      <c r="BJ76" s="115">
        <f t="shared" si="49"/>
        <v>-16.116800000000005</v>
      </c>
      <c r="BK76" s="115">
        <f t="shared" si="50"/>
        <v>-27.042048000000001</v>
      </c>
      <c r="BL76" s="115">
        <f t="shared" si="51"/>
        <v>-18.140160000000009</v>
      </c>
      <c r="BM76" s="115">
        <f t="shared" si="52"/>
        <v>-35.250457600000004</v>
      </c>
      <c r="BN76" s="115">
        <f t="shared" si="53"/>
        <v>-25.168192000000012</v>
      </c>
      <c r="BO76" s="115">
        <f t="shared" si="54"/>
        <v>-44.100549120000004</v>
      </c>
      <c r="BP76" s="115">
        <f t="shared" si="55"/>
        <v>-32.001830400000017</v>
      </c>
      <c r="BQ76" s="115">
        <f t="shared" si="56"/>
        <v>-51.520658944000004</v>
      </c>
      <c r="BR76" s="115">
        <f t="shared" si="57"/>
        <v>-37.402196480000022</v>
      </c>
      <c r="BS76" s="115">
        <f t="shared" si="58"/>
        <v>-59</v>
      </c>
      <c r="BT76" s="115">
        <f t="shared" si="59"/>
        <v>-42</v>
      </c>
      <c r="BV76" s="116">
        <f t="shared" si="60"/>
        <v>-0.70124481327800836</v>
      </c>
      <c r="BW76" s="116">
        <f t="shared" si="61"/>
        <v>-0.14285714285714285</v>
      </c>
      <c r="BX76" s="116">
        <f t="shared" si="62"/>
        <v>-0.71199999999999997</v>
      </c>
      <c r="BY76" s="116">
        <f t="shared" si="63"/>
        <v>-0.28000000000000008</v>
      </c>
      <c r="BZ76" s="116">
        <f t="shared" si="64"/>
        <v>-0.75314285714285722</v>
      </c>
      <c r="CA76" s="116">
        <f t="shared" si="65"/>
        <v>-0.3600000000000001</v>
      </c>
      <c r="CB76" s="116">
        <f t="shared" si="66"/>
        <v>-0.7607384615384617</v>
      </c>
      <c r="CC76" s="116">
        <f t="shared" si="67"/>
        <v>-0.39011764705882362</v>
      </c>
      <c r="CD76" s="116">
        <f t="shared" si="68"/>
        <v>-0.75919483870967752</v>
      </c>
      <c r="CE76" s="116">
        <f t="shared" si="69"/>
        <v>-0.39309268292682936</v>
      </c>
      <c r="CF76" s="116">
        <f t="shared" si="70"/>
        <v>-0.75116800000000006</v>
      </c>
      <c r="CG76" s="116">
        <f t="shared" si="71"/>
        <v>-0.3779200000000002</v>
      </c>
      <c r="CH76" s="116">
        <f t="shared" si="72"/>
        <v>-0.76631429565217402</v>
      </c>
      <c r="CI76" s="116">
        <f t="shared" si="73"/>
        <v>-0.41259331147541001</v>
      </c>
      <c r="CJ76" s="116">
        <f t="shared" si="74"/>
        <v>-0.77369384421052634</v>
      </c>
      <c r="CK76" s="116">
        <f t="shared" si="75"/>
        <v>-0.42669107200000023</v>
      </c>
      <c r="CL76" s="116">
        <f t="shared" si="76"/>
        <v>-0.76896505886567168</v>
      </c>
      <c r="CM76" s="116">
        <f t="shared" si="77"/>
        <v>-0.42024939865168565</v>
      </c>
      <c r="CN76" s="116">
        <f t="shared" si="78"/>
        <v>-0.76623376623376627</v>
      </c>
      <c r="CO76" s="116">
        <f t="shared" si="79"/>
        <v>-0.41176470588235292</v>
      </c>
    </row>
    <row r="77" spans="1:93">
      <c r="A77" s="41" t="s">
        <v>96</v>
      </c>
      <c r="B77" s="44" t="s">
        <v>9</v>
      </c>
      <c r="C77" s="44">
        <v>5</v>
      </c>
      <c r="D77" s="44">
        <v>5</v>
      </c>
      <c r="E77" s="44">
        <v>10</v>
      </c>
      <c r="F77" s="44"/>
      <c r="G77" s="44" t="s">
        <v>18</v>
      </c>
      <c r="H77" s="108" t="s">
        <v>18</v>
      </c>
      <c r="I77" s="44" t="s">
        <v>18</v>
      </c>
      <c r="K77" s="103">
        <f>_xlfn.XLOOKUP($C77,'SQUO grid'!$B$4:$B$18,'SQUO grid'!C$4:C$18,"error",0,1)</f>
        <v>6</v>
      </c>
      <c r="L77" s="103">
        <f>_xlfn.XLOOKUP($C77,'SQUO grid'!$B$4:$B$18,'SQUO grid'!D$4:D$18,"error",0,1)</f>
        <v>12</v>
      </c>
      <c r="M77" s="103">
        <f>_xlfn.XLOOKUP($C77,'SQUO grid'!$B$4:$B$18,'SQUO grid'!E$4:E$18,"error",0,1)</f>
        <v>12.05</v>
      </c>
      <c r="N77" s="103">
        <f>_xlfn.XLOOKUP($C77,'SQUO grid'!$B$4:$B$18,'SQUO grid'!F$4:F$18,"error",0,1)</f>
        <v>14</v>
      </c>
      <c r="O77" s="103">
        <f>_xlfn.XLOOKUP($C77,'SQUO grid'!$B$4:$B$18,'SQUO grid'!G$4:G$18,"error",0,1)</f>
        <v>13</v>
      </c>
      <c r="P77" s="103">
        <f>_xlfn.XLOOKUP($C77,'SQUO grid'!$B$4:$B$18,'SQUO grid'!H$4:H$18,"error",0,1)</f>
        <v>17</v>
      </c>
      <c r="Q77" s="103">
        <f>_xlfn.XLOOKUP($C77,'SQUO grid'!$B$4:$B$18,'SQUO grid'!I$4:I$18,"error",0,1)</f>
        <v>15</v>
      </c>
      <c r="R77" s="103">
        <f>_xlfn.XLOOKUP($C77,'SQUO grid'!$B$4:$B$18,'SQUO grid'!J$4:J$18,"error",0,1)</f>
        <v>20</v>
      </c>
      <c r="S77" s="103">
        <f>_xlfn.XLOOKUP($C77,'SQUO grid'!$B$4:$B$18,'SQUO grid'!K$4:K$18,"error",0,1)</f>
        <v>22</v>
      </c>
      <c r="T77" s="103">
        <f>_xlfn.XLOOKUP($C77,'SQUO grid'!$B$4:$B$18,'SQUO grid'!L$4:L$18,"error",0,1)</f>
        <v>29</v>
      </c>
      <c r="U77" s="103">
        <f>_xlfn.XLOOKUP($C77,'SQUO grid'!$B$4:$B$18,'SQUO grid'!M$4:M$18,"error",0,1)</f>
        <v>33</v>
      </c>
      <c r="V77" s="103">
        <f>_xlfn.XLOOKUP($C77,'SQUO grid'!$B$4:$B$18,'SQUO grid'!N$4:N$18,"error",0,1)</f>
        <v>43</v>
      </c>
      <c r="W77" s="103">
        <f>_xlfn.XLOOKUP($C77,'SQUO grid'!$B$4:$B$18,'SQUO grid'!O$4:O$18,"error",0,1)</f>
        <v>41</v>
      </c>
      <c r="X77" s="103">
        <f>_xlfn.XLOOKUP($C77,'SQUO grid'!$B$4:$B$18,'SQUO grid'!P$4:P$18,"error",0,1)</f>
        <v>54</v>
      </c>
      <c r="Y77" s="103">
        <f>_xlfn.XLOOKUP($C77,'SQUO grid'!$B$4:$B$18,'SQUO grid'!Q$4:Q$18,"error",0,1)</f>
        <v>51</v>
      </c>
      <c r="Z77" s="103">
        <f>_xlfn.XLOOKUP($C77,'SQUO grid'!$B$4:$B$18,'SQUO grid'!R$4:R$18,"error",0,1)</f>
        <v>68</v>
      </c>
      <c r="AA77" s="103">
        <f>_xlfn.XLOOKUP($C77,'SQUO grid'!$B$4:$B$18,'SQUO grid'!S$4:S$18,"error",0,1)</f>
        <v>62</v>
      </c>
      <c r="AB77" s="103">
        <f>_xlfn.XLOOKUP($C77,'SQUO grid'!$B$4:$B$18,'SQUO grid'!T$4:T$18,"error",0,1)</f>
        <v>82</v>
      </c>
      <c r="AC77" s="103">
        <f>_xlfn.XLOOKUP($C77,'SQUO grid'!$B$4:$B$18,'SQUO grid'!U$4:U$18,"error",0,1)</f>
        <v>72</v>
      </c>
      <c r="AD77" s="103">
        <f>_xlfn.XLOOKUP($C77,'SQUO grid'!$B$4:$B$18,'SQUO grid'!V$4:V$18,"error",0,1)</f>
        <v>96</v>
      </c>
      <c r="AF77" s="103">
        <f>_xlfn.XLOOKUP($D77,'Compiled grid proposal'!$C$5:$C$22,'Compiled grid proposal'!D$5:D$22,"error",0,1)</f>
        <v>3.5999999999999996</v>
      </c>
      <c r="AG77" s="103">
        <f>_xlfn.XLOOKUP($D77,'Compiled grid proposal'!$C$5:$C$22,'Compiled grid proposal'!E$5:E$22,"error",0,1)</f>
        <v>12</v>
      </c>
      <c r="AH77" s="103">
        <f>_xlfn.XLOOKUP($D77,'Compiled grid proposal'!$C$5:$C$22,'Compiled grid proposal'!F$5:F$22,"error",0,1)</f>
        <v>4.3199999999999994</v>
      </c>
      <c r="AI77" s="103">
        <f>_xlfn.XLOOKUP($D77,'Compiled grid proposal'!$C$5:$C$22,'Compiled grid proposal'!G$5:G$22,"error",0,1)</f>
        <v>14.399999999999999</v>
      </c>
      <c r="AJ77" s="103">
        <f>_xlfn.XLOOKUP($D77,'Compiled grid proposal'!$C$5:$C$22,'Compiled grid proposal'!H$5:H$22,"error",0,1)</f>
        <v>5.1839999999999993</v>
      </c>
      <c r="AK77" s="103">
        <f>_xlfn.XLOOKUP($D77,'Compiled grid proposal'!$C$5:$C$22,'Compiled grid proposal'!I$5:I$22,"error",0,1)</f>
        <v>17.279999999999998</v>
      </c>
      <c r="AL77" s="103">
        <f>_xlfn.XLOOKUP($D77,'Compiled grid proposal'!$C$5:$C$22,'Compiled grid proposal'!J$5:J$22,"error",0,1)</f>
        <v>6.2207999999999988</v>
      </c>
      <c r="AM77" s="103">
        <f>_xlfn.XLOOKUP($D77,'Compiled grid proposal'!$C$5:$C$22,'Compiled grid proposal'!K$5:K$22,"error",0,1)</f>
        <v>20.735999999999997</v>
      </c>
      <c r="AN77" s="103">
        <f>_xlfn.XLOOKUP($D77,'Compiled grid proposal'!$C$5:$C$22,'Compiled grid proposal'!L$5:L$22,"error",0,1)</f>
        <v>7.4649599999999978</v>
      </c>
      <c r="AO77" s="103">
        <f>_xlfn.XLOOKUP($D77,'Compiled grid proposal'!$C$5:$C$22,'Compiled grid proposal'!M$5:M$22,"error",0,1)</f>
        <v>24.883199999999995</v>
      </c>
      <c r="AP77" s="103">
        <f>_xlfn.XLOOKUP($D77,'Compiled grid proposal'!$C$5:$C$22,'Compiled grid proposal'!N$5:N$22,"error",0,1)</f>
        <v>8.957951999999997</v>
      </c>
      <c r="AQ77" s="103">
        <f>_xlfn.XLOOKUP($D77,'Compiled grid proposal'!$C$5:$C$22,'Compiled grid proposal'!O$5:O$22,"error",0,1)</f>
        <v>29.859839999999991</v>
      </c>
      <c r="AR77" s="103">
        <f>_xlfn.XLOOKUP($D77,'Compiled grid proposal'!$C$5:$C$22,'Compiled grid proposal'!P$5:P$22,"error",0,1)</f>
        <v>10.749542399999996</v>
      </c>
      <c r="AS77" s="103">
        <f>_xlfn.XLOOKUP($D77,'Compiled grid proposal'!$C$5:$C$22,'Compiled grid proposal'!Q$5:Q$22,"error",0,1)</f>
        <v>35.831807999999988</v>
      </c>
      <c r="AT77" s="103">
        <f>_xlfn.XLOOKUP($D77,'Compiled grid proposal'!$C$5:$C$22,'Compiled grid proposal'!R$5:R$22,"error",0,1)</f>
        <v>12.899450879999995</v>
      </c>
      <c r="AU77" s="103">
        <f>_xlfn.XLOOKUP($D77,'Compiled grid proposal'!$C$5:$C$22,'Compiled grid proposal'!S$5:S$22,"error",0,1)</f>
        <v>42.998169599999983</v>
      </c>
      <c r="AV77" s="103">
        <f>_xlfn.XLOOKUP($D77,'Compiled grid proposal'!$C$5:$C$22,'Compiled grid proposal'!T$5:T$22,"error",0,1)</f>
        <v>15.479341055999992</v>
      </c>
      <c r="AW77" s="103">
        <f>_xlfn.XLOOKUP($D77,'Compiled grid proposal'!$C$5:$C$22,'Compiled grid proposal'!U$5:U$22,"error",0,1)</f>
        <v>51.597803519999978</v>
      </c>
      <c r="AX77" s="103">
        <f>_xlfn.XLOOKUP($D77,'Compiled grid proposal'!$C$5:$C$22,'Compiled grid proposal'!V$5:V$22,"error",0,1)</f>
        <v>18</v>
      </c>
      <c r="AY77" s="103">
        <f>_xlfn.XLOOKUP($D77,'Compiled grid proposal'!$C$5:$C$22,'Compiled grid proposal'!W$5:W$22,"error",0,1)</f>
        <v>60</v>
      </c>
      <c r="BA77" s="115">
        <f t="shared" si="40"/>
        <v>-2.4000000000000004</v>
      </c>
      <c r="BB77" s="115">
        <f t="shared" si="41"/>
        <v>0</v>
      </c>
      <c r="BC77" s="115">
        <f t="shared" si="42"/>
        <v>-7.7300000000000013</v>
      </c>
      <c r="BD77" s="115">
        <f t="shared" si="43"/>
        <v>0.39999999999999858</v>
      </c>
      <c r="BE77" s="115">
        <f t="shared" si="44"/>
        <v>-7.8160000000000007</v>
      </c>
      <c r="BF77" s="115">
        <f t="shared" si="45"/>
        <v>0.27999999999999758</v>
      </c>
      <c r="BG77" s="115">
        <f t="shared" si="46"/>
        <v>-8.7792000000000012</v>
      </c>
      <c r="BH77" s="115">
        <f t="shared" si="47"/>
        <v>0.7359999999999971</v>
      </c>
      <c r="BI77" s="115">
        <f t="shared" si="48"/>
        <v>-14.535040000000002</v>
      </c>
      <c r="BJ77" s="115">
        <f t="shared" si="49"/>
        <v>-4.1168000000000049</v>
      </c>
      <c r="BK77" s="115">
        <f t="shared" si="50"/>
        <v>-24.042048000000001</v>
      </c>
      <c r="BL77" s="115">
        <f t="shared" si="51"/>
        <v>-13.140160000000009</v>
      </c>
      <c r="BM77" s="115">
        <f t="shared" si="52"/>
        <v>-30.250457600000004</v>
      </c>
      <c r="BN77" s="115">
        <f t="shared" si="53"/>
        <v>-18.168192000000012</v>
      </c>
      <c r="BO77" s="115">
        <f t="shared" si="54"/>
        <v>-38.100549120000004</v>
      </c>
      <c r="BP77" s="115">
        <f t="shared" si="55"/>
        <v>-25.001830400000017</v>
      </c>
      <c r="BQ77" s="115">
        <f t="shared" si="56"/>
        <v>-46.520658944000004</v>
      </c>
      <c r="BR77" s="115">
        <f t="shared" si="57"/>
        <v>-30.402196480000022</v>
      </c>
      <c r="BS77" s="115">
        <f t="shared" si="58"/>
        <v>-54</v>
      </c>
      <c r="BT77" s="115">
        <f t="shared" si="59"/>
        <v>-36</v>
      </c>
      <c r="BV77" s="116">
        <f t="shared" si="60"/>
        <v>-0.40000000000000008</v>
      </c>
      <c r="BW77" s="116">
        <f t="shared" si="61"/>
        <v>0</v>
      </c>
      <c r="BX77" s="116">
        <f t="shared" si="62"/>
        <v>-0.64149377593361001</v>
      </c>
      <c r="BY77" s="116">
        <f t="shared" si="63"/>
        <v>2.857142857142847E-2</v>
      </c>
      <c r="BZ77" s="116">
        <f t="shared" si="64"/>
        <v>-0.60123076923076924</v>
      </c>
      <c r="CA77" s="116">
        <f t="shared" si="65"/>
        <v>1.6470588235293977E-2</v>
      </c>
      <c r="CB77" s="116">
        <f t="shared" si="66"/>
        <v>-0.58528000000000013</v>
      </c>
      <c r="CC77" s="116">
        <f t="shared" si="67"/>
        <v>3.6799999999999854E-2</v>
      </c>
      <c r="CD77" s="116">
        <f t="shared" si="68"/>
        <v>-0.66068363636363647</v>
      </c>
      <c r="CE77" s="116">
        <f t="shared" si="69"/>
        <v>-0.14195862068965534</v>
      </c>
      <c r="CF77" s="116">
        <f t="shared" si="70"/>
        <v>-0.72854690909090913</v>
      </c>
      <c r="CG77" s="116">
        <f t="shared" si="71"/>
        <v>-0.30558511627906998</v>
      </c>
      <c r="CH77" s="116">
        <f t="shared" si="72"/>
        <v>-0.7378160390243903</v>
      </c>
      <c r="CI77" s="116">
        <f t="shared" si="73"/>
        <v>-0.33644800000000025</v>
      </c>
      <c r="CJ77" s="116">
        <f t="shared" si="74"/>
        <v>-0.74706959058823541</v>
      </c>
      <c r="CK77" s="116">
        <f t="shared" si="75"/>
        <v>-0.36767397647058847</v>
      </c>
      <c r="CL77" s="116">
        <f t="shared" si="76"/>
        <v>-0.75033320877419363</v>
      </c>
      <c r="CM77" s="116">
        <f t="shared" si="77"/>
        <v>-0.37075849365853686</v>
      </c>
      <c r="CN77" s="116">
        <f t="shared" si="78"/>
        <v>-0.75</v>
      </c>
      <c r="CO77" s="116">
        <f t="shared" si="79"/>
        <v>-0.375</v>
      </c>
    </row>
    <row r="78" spans="1:93">
      <c r="A78" s="41" t="s">
        <v>97</v>
      </c>
      <c r="B78" s="44" t="s">
        <v>10</v>
      </c>
      <c r="C78" s="100">
        <v>5</v>
      </c>
      <c r="D78" s="44">
        <v>5</v>
      </c>
      <c r="E78" s="44">
        <v>5</v>
      </c>
      <c r="F78" s="44"/>
      <c r="G78" s="44"/>
      <c r="H78" s="44"/>
      <c r="I78" s="44"/>
      <c r="K78" s="103">
        <f>_xlfn.XLOOKUP($C78,'SQUO grid'!$B$4:$B$18,'SQUO grid'!C$4:C$18,"error",0,1)</f>
        <v>6</v>
      </c>
      <c r="L78" s="103">
        <f>_xlfn.XLOOKUP($C78,'SQUO grid'!$B$4:$B$18,'SQUO grid'!D$4:D$18,"error",0,1)</f>
        <v>12</v>
      </c>
      <c r="M78" s="103">
        <f>_xlfn.XLOOKUP($C78,'SQUO grid'!$B$4:$B$18,'SQUO grid'!E$4:E$18,"error",0,1)</f>
        <v>12.05</v>
      </c>
      <c r="N78" s="103">
        <f>_xlfn.XLOOKUP($C78,'SQUO grid'!$B$4:$B$18,'SQUO grid'!F$4:F$18,"error",0,1)</f>
        <v>14</v>
      </c>
      <c r="O78" s="103">
        <f>_xlfn.XLOOKUP($C78,'SQUO grid'!$B$4:$B$18,'SQUO grid'!G$4:G$18,"error",0,1)</f>
        <v>13</v>
      </c>
      <c r="P78" s="103">
        <f>_xlfn.XLOOKUP($C78,'SQUO grid'!$B$4:$B$18,'SQUO grid'!H$4:H$18,"error",0,1)</f>
        <v>17</v>
      </c>
      <c r="Q78" s="103">
        <f>_xlfn.XLOOKUP($C78,'SQUO grid'!$B$4:$B$18,'SQUO grid'!I$4:I$18,"error",0,1)</f>
        <v>15</v>
      </c>
      <c r="R78" s="103">
        <f>_xlfn.XLOOKUP($C78,'SQUO grid'!$B$4:$B$18,'SQUO grid'!J$4:J$18,"error",0,1)</f>
        <v>20</v>
      </c>
      <c r="S78" s="103">
        <f>_xlfn.XLOOKUP($C78,'SQUO grid'!$B$4:$B$18,'SQUO grid'!K$4:K$18,"error",0,1)</f>
        <v>22</v>
      </c>
      <c r="T78" s="103">
        <f>_xlfn.XLOOKUP($C78,'SQUO grid'!$B$4:$B$18,'SQUO grid'!L$4:L$18,"error",0,1)</f>
        <v>29</v>
      </c>
      <c r="U78" s="103">
        <f>_xlfn.XLOOKUP($C78,'SQUO grid'!$B$4:$B$18,'SQUO grid'!M$4:M$18,"error",0,1)</f>
        <v>33</v>
      </c>
      <c r="V78" s="103">
        <f>_xlfn.XLOOKUP($C78,'SQUO grid'!$B$4:$B$18,'SQUO grid'!N$4:N$18,"error",0,1)</f>
        <v>43</v>
      </c>
      <c r="W78" s="103">
        <f>_xlfn.XLOOKUP($C78,'SQUO grid'!$B$4:$B$18,'SQUO grid'!O$4:O$18,"error",0,1)</f>
        <v>41</v>
      </c>
      <c r="X78" s="103">
        <f>_xlfn.XLOOKUP($C78,'SQUO grid'!$B$4:$B$18,'SQUO grid'!P$4:P$18,"error",0,1)</f>
        <v>54</v>
      </c>
      <c r="Y78" s="103">
        <f>_xlfn.XLOOKUP($C78,'SQUO grid'!$B$4:$B$18,'SQUO grid'!Q$4:Q$18,"error",0,1)</f>
        <v>51</v>
      </c>
      <c r="Z78" s="103">
        <f>_xlfn.XLOOKUP($C78,'SQUO grid'!$B$4:$B$18,'SQUO grid'!R$4:R$18,"error",0,1)</f>
        <v>68</v>
      </c>
      <c r="AA78" s="103">
        <f>_xlfn.XLOOKUP($C78,'SQUO grid'!$B$4:$B$18,'SQUO grid'!S$4:S$18,"error",0,1)</f>
        <v>62</v>
      </c>
      <c r="AB78" s="103">
        <f>_xlfn.XLOOKUP($C78,'SQUO grid'!$B$4:$B$18,'SQUO grid'!T$4:T$18,"error",0,1)</f>
        <v>82</v>
      </c>
      <c r="AC78" s="103">
        <f>_xlfn.XLOOKUP($C78,'SQUO grid'!$B$4:$B$18,'SQUO grid'!U$4:U$18,"error",0,1)</f>
        <v>72</v>
      </c>
      <c r="AD78" s="103">
        <f>_xlfn.XLOOKUP($C78,'SQUO grid'!$B$4:$B$18,'SQUO grid'!V$4:V$18,"error",0,1)</f>
        <v>96</v>
      </c>
      <c r="AF78" s="103">
        <f>_xlfn.XLOOKUP($D78,'Compiled grid proposal'!$C$5:$C$22,'Compiled grid proposal'!D$5:D$22,"error",0,1)</f>
        <v>3.5999999999999996</v>
      </c>
      <c r="AG78" s="103">
        <f>_xlfn.XLOOKUP($D78,'Compiled grid proposal'!$C$5:$C$22,'Compiled grid proposal'!E$5:E$22,"error",0,1)</f>
        <v>12</v>
      </c>
      <c r="AH78" s="103">
        <f>_xlfn.XLOOKUP($D78,'Compiled grid proposal'!$C$5:$C$22,'Compiled grid proposal'!F$5:F$22,"error",0,1)</f>
        <v>4.3199999999999994</v>
      </c>
      <c r="AI78" s="103">
        <f>_xlfn.XLOOKUP($D78,'Compiled grid proposal'!$C$5:$C$22,'Compiled grid proposal'!G$5:G$22,"error",0,1)</f>
        <v>14.399999999999999</v>
      </c>
      <c r="AJ78" s="103">
        <f>_xlfn.XLOOKUP($D78,'Compiled grid proposal'!$C$5:$C$22,'Compiled grid proposal'!H$5:H$22,"error",0,1)</f>
        <v>5.1839999999999993</v>
      </c>
      <c r="AK78" s="103">
        <f>_xlfn.XLOOKUP($D78,'Compiled grid proposal'!$C$5:$C$22,'Compiled grid proposal'!I$5:I$22,"error",0,1)</f>
        <v>17.279999999999998</v>
      </c>
      <c r="AL78" s="103">
        <f>_xlfn.XLOOKUP($D78,'Compiled grid proposal'!$C$5:$C$22,'Compiled grid proposal'!J$5:J$22,"error",0,1)</f>
        <v>6.2207999999999988</v>
      </c>
      <c r="AM78" s="103">
        <f>_xlfn.XLOOKUP($D78,'Compiled grid proposal'!$C$5:$C$22,'Compiled grid proposal'!K$5:K$22,"error",0,1)</f>
        <v>20.735999999999997</v>
      </c>
      <c r="AN78" s="103">
        <f>_xlfn.XLOOKUP($D78,'Compiled grid proposal'!$C$5:$C$22,'Compiled grid proposal'!L$5:L$22,"error",0,1)</f>
        <v>7.4649599999999978</v>
      </c>
      <c r="AO78" s="103">
        <f>_xlfn.XLOOKUP($D78,'Compiled grid proposal'!$C$5:$C$22,'Compiled grid proposal'!M$5:M$22,"error",0,1)</f>
        <v>24.883199999999995</v>
      </c>
      <c r="AP78" s="103">
        <f>_xlfn.XLOOKUP($D78,'Compiled grid proposal'!$C$5:$C$22,'Compiled grid proposal'!N$5:N$22,"error",0,1)</f>
        <v>8.957951999999997</v>
      </c>
      <c r="AQ78" s="103">
        <f>_xlfn.XLOOKUP($D78,'Compiled grid proposal'!$C$5:$C$22,'Compiled grid proposal'!O$5:O$22,"error",0,1)</f>
        <v>29.859839999999991</v>
      </c>
      <c r="AR78" s="103">
        <f>_xlfn.XLOOKUP($D78,'Compiled grid proposal'!$C$5:$C$22,'Compiled grid proposal'!P$5:P$22,"error",0,1)</f>
        <v>10.749542399999996</v>
      </c>
      <c r="AS78" s="103">
        <f>_xlfn.XLOOKUP($D78,'Compiled grid proposal'!$C$5:$C$22,'Compiled grid proposal'!Q$5:Q$22,"error",0,1)</f>
        <v>35.831807999999988</v>
      </c>
      <c r="AT78" s="103">
        <f>_xlfn.XLOOKUP($D78,'Compiled grid proposal'!$C$5:$C$22,'Compiled grid proposal'!R$5:R$22,"error",0,1)</f>
        <v>12.899450879999995</v>
      </c>
      <c r="AU78" s="103">
        <f>_xlfn.XLOOKUP($D78,'Compiled grid proposal'!$C$5:$C$22,'Compiled grid proposal'!S$5:S$22,"error",0,1)</f>
        <v>42.998169599999983</v>
      </c>
      <c r="AV78" s="103">
        <f>_xlfn.XLOOKUP($D78,'Compiled grid proposal'!$C$5:$C$22,'Compiled grid proposal'!T$5:T$22,"error",0,1)</f>
        <v>15.479341055999992</v>
      </c>
      <c r="AW78" s="103">
        <f>_xlfn.XLOOKUP($D78,'Compiled grid proposal'!$C$5:$C$22,'Compiled grid proposal'!U$5:U$22,"error",0,1)</f>
        <v>51.597803519999978</v>
      </c>
      <c r="AX78" s="103">
        <f>_xlfn.XLOOKUP($D78,'Compiled grid proposal'!$C$5:$C$22,'Compiled grid proposal'!V$5:V$22,"error",0,1)</f>
        <v>18</v>
      </c>
      <c r="AY78" s="103">
        <f>_xlfn.XLOOKUP($D78,'Compiled grid proposal'!$C$5:$C$22,'Compiled grid proposal'!W$5:W$22,"error",0,1)</f>
        <v>60</v>
      </c>
      <c r="BA78" s="115">
        <f t="shared" si="40"/>
        <v>-2.4000000000000004</v>
      </c>
      <c r="BB78" s="115">
        <f t="shared" si="41"/>
        <v>0</v>
      </c>
      <c r="BC78" s="115">
        <f t="shared" si="42"/>
        <v>-7.7300000000000013</v>
      </c>
      <c r="BD78" s="115">
        <f t="shared" si="43"/>
        <v>0.39999999999999858</v>
      </c>
      <c r="BE78" s="115">
        <f t="shared" si="44"/>
        <v>-7.8160000000000007</v>
      </c>
      <c r="BF78" s="115">
        <f t="shared" si="45"/>
        <v>0.27999999999999758</v>
      </c>
      <c r="BG78" s="115">
        <f t="shared" si="46"/>
        <v>-8.7792000000000012</v>
      </c>
      <c r="BH78" s="115">
        <f t="shared" si="47"/>
        <v>0.7359999999999971</v>
      </c>
      <c r="BI78" s="115">
        <f t="shared" si="48"/>
        <v>-14.535040000000002</v>
      </c>
      <c r="BJ78" s="115">
        <f t="shared" si="49"/>
        <v>-4.1168000000000049</v>
      </c>
      <c r="BK78" s="115">
        <f t="shared" si="50"/>
        <v>-24.042048000000001</v>
      </c>
      <c r="BL78" s="115">
        <f t="shared" si="51"/>
        <v>-13.140160000000009</v>
      </c>
      <c r="BM78" s="115">
        <f t="shared" si="52"/>
        <v>-30.250457600000004</v>
      </c>
      <c r="BN78" s="115">
        <f t="shared" si="53"/>
        <v>-18.168192000000012</v>
      </c>
      <c r="BO78" s="115">
        <f t="shared" si="54"/>
        <v>-38.100549120000004</v>
      </c>
      <c r="BP78" s="115">
        <f t="shared" si="55"/>
        <v>-25.001830400000017</v>
      </c>
      <c r="BQ78" s="115">
        <f t="shared" si="56"/>
        <v>-46.520658944000004</v>
      </c>
      <c r="BR78" s="115">
        <f t="shared" si="57"/>
        <v>-30.402196480000022</v>
      </c>
      <c r="BS78" s="115">
        <f t="shared" si="58"/>
        <v>-54</v>
      </c>
      <c r="BT78" s="115">
        <f t="shared" si="59"/>
        <v>-36</v>
      </c>
      <c r="BV78" s="116">
        <f t="shared" si="60"/>
        <v>-0.40000000000000008</v>
      </c>
      <c r="BW78" s="116">
        <f t="shared" si="61"/>
        <v>0</v>
      </c>
      <c r="BX78" s="116">
        <f t="shared" si="62"/>
        <v>-0.64149377593361001</v>
      </c>
      <c r="BY78" s="116">
        <f t="shared" si="63"/>
        <v>2.857142857142847E-2</v>
      </c>
      <c r="BZ78" s="116">
        <f t="shared" si="64"/>
        <v>-0.60123076923076924</v>
      </c>
      <c r="CA78" s="116">
        <f t="shared" si="65"/>
        <v>1.6470588235293977E-2</v>
      </c>
      <c r="CB78" s="116">
        <f t="shared" si="66"/>
        <v>-0.58528000000000013</v>
      </c>
      <c r="CC78" s="116">
        <f t="shared" si="67"/>
        <v>3.6799999999999854E-2</v>
      </c>
      <c r="CD78" s="116">
        <f t="shared" si="68"/>
        <v>-0.66068363636363647</v>
      </c>
      <c r="CE78" s="116">
        <f t="shared" si="69"/>
        <v>-0.14195862068965534</v>
      </c>
      <c r="CF78" s="116">
        <f t="shared" si="70"/>
        <v>-0.72854690909090913</v>
      </c>
      <c r="CG78" s="116">
        <f t="shared" si="71"/>
        <v>-0.30558511627906998</v>
      </c>
      <c r="CH78" s="116">
        <f t="shared" si="72"/>
        <v>-0.7378160390243903</v>
      </c>
      <c r="CI78" s="116">
        <f t="shared" si="73"/>
        <v>-0.33644800000000025</v>
      </c>
      <c r="CJ78" s="116">
        <f t="shared" si="74"/>
        <v>-0.74706959058823541</v>
      </c>
      <c r="CK78" s="116">
        <f t="shared" si="75"/>
        <v>-0.36767397647058847</v>
      </c>
      <c r="CL78" s="116">
        <f t="shared" si="76"/>
        <v>-0.75033320877419363</v>
      </c>
      <c r="CM78" s="116">
        <f t="shared" si="77"/>
        <v>-0.37075849365853686</v>
      </c>
      <c r="CN78" s="116">
        <f t="shared" si="78"/>
        <v>-0.75</v>
      </c>
      <c r="CO78" s="116">
        <f t="shared" si="79"/>
        <v>-0.375</v>
      </c>
    </row>
    <row r="79" spans="1:93">
      <c r="A79" s="41" t="s">
        <v>98</v>
      </c>
      <c r="B79" s="44" t="s">
        <v>10</v>
      </c>
      <c r="C79" s="100">
        <v>5</v>
      </c>
      <c r="D79" s="44">
        <v>5</v>
      </c>
      <c r="E79" s="44">
        <v>5</v>
      </c>
      <c r="F79" s="44"/>
      <c r="G79" s="44"/>
      <c r="H79" s="44"/>
      <c r="I79" s="44"/>
      <c r="K79" s="103">
        <f>_xlfn.XLOOKUP($C79,'SQUO grid'!$B$4:$B$18,'SQUO grid'!C$4:C$18,"error",0,1)</f>
        <v>6</v>
      </c>
      <c r="L79" s="103">
        <f>_xlfn.XLOOKUP($C79,'SQUO grid'!$B$4:$B$18,'SQUO grid'!D$4:D$18,"error",0,1)</f>
        <v>12</v>
      </c>
      <c r="M79" s="103">
        <f>_xlfn.XLOOKUP($C79,'SQUO grid'!$B$4:$B$18,'SQUO grid'!E$4:E$18,"error",0,1)</f>
        <v>12.05</v>
      </c>
      <c r="N79" s="103">
        <f>_xlfn.XLOOKUP($C79,'SQUO grid'!$B$4:$B$18,'SQUO grid'!F$4:F$18,"error",0,1)</f>
        <v>14</v>
      </c>
      <c r="O79" s="103">
        <f>_xlfn.XLOOKUP($C79,'SQUO grid'!$B$4:$B$18,'SQUO grid'!G$4:G$18,"error",0,1)</f>
        <v>13</v>
      </c>
      <c r="P79" s="103">
        <f>_xlfn.XLOOKUP($C79,'SQUO grid'!$B$4:$B$18,'SQUO grid'!H$4:H$18,"error",0,1)</f>
        <v>17</v>
      </c>
      <c r="Q79" s="103">
        <f>_xlfn.XLOOKUP($C79,'SQUO grid'!$B$4:$B$18,'SQUO grid'!I$4:I$18,"error",0,1)</f>
        <v>15</v>
      </c>
      <c r="R79" s="103">
        <f>_xlfn.XLOOKUP($C79,'SQUO grid'!$B$4:$B$18,'SQUO grid'!J$4:J$18,"error",0,1)</f>
        <v>20</v>
      </c>
      <c r="S79" s="103">
        <f>_xlfn.XLOOKUP($C79,'SQUO grid'!$B$4:$B$18,'SQUO grid'!K$4:K$18,"error",0,1)</f>
        <v>22</v>
      </c>
      <c r="T79" s="103">
        <f>_xlfn.XLOOKUP($C79,'SQUO grid'!$B$4:$B$18,'SQUO grid'!L$4:L$18,"error",0,1)</f>
        <v>29</v>
      </c>
      <c r="U79" s="103">
        <f>_xlfn.XLOOKUP($C79,'SQUO grid'!$B$4:$B$18,'SQUO grid'!M$4:M$18,"error",0,1)</f>
        <v>33</v>
      </c>
      <c r="V79" s="103">
        <f>_xlfn.XLOOKUP($C79,'SQUO grid'!$B$4:$B$18,'SQUO grid'!N$4:N$18,"error",0,1)</f>
        <v>43</v>
      </c>
      <c r="W79" s="103">
        <f>_xlfn.XLOOKUP($C79,'SQUO grid'!$B$4:$B$18,'SQUO grid'!O$4:O$18,"error",0,1)</f>
        <v>41</v>
      </c>
      <c r="X79" s="103">
        <f>_xlfn.XLOOKUP($C79,'SQUO grid'!$B$4:$B$18,'SQUO grid'!P$4:P$18,"error",0,1)</f>
        <v>54</v>
      </c>
      <c r="Y79" s="103">
        <f>_xlfn.XLOOKUP($C79,'SQUO grid'!$B$4:$B$18,'SQUO grid'!Q$4:Q$18,"error",0,1)</f>
        <v>51</v>
      </c>
      <c r="Z79" s="103">
        <f>_xlfn.XLOOKUP($C79,'SQUO grid'!$B$4:$B$18,'SQUO grid'!R$4:R$18,"error",0,1)</f>
        <v>68</v>
      </c>
      <c r="AA79" s="103">
        <f>_xlfn.XLOOKUP($C79,'SQUO grid'!$B$4:$B$18,'SQUO grid'!S$4:S$18,"error",0,1)</f>
        <v>62</v>
      </c>
      <c r="AB79" s="103">
        <f>_xlfn.XLOOKUP($C79,'SQUO grid'!$B$4:$B$18,'SQUO grid'!T$4:T$18,"error",0,1)</f>
        <v>82</v>
      </c>
      <c r="AC79" s="103">
        <f>_xlfn.XLOOKUP($C79,'SQUO grid'!$B$4:$B$18,'SQUO grid'!U$4:U$18,"error",0,1)</f>
        <v>72</v>
      </c>
      <c r="AD79" s="103">
        <f>_xlfn.XLOOKUP($C79,'SQUO grid'!$B$4:$B$18,'SQUO grid'!V$4:V$18,"error",0,1)</f>
        <v>96</v>
      </c>
      <c r="AF79" s="103">
        <f>_xlfn.XLOOKUP($D79,'Compiled grid proposal'!$C$5:$C$22,'Compiled grid proposal'!D$5:D$22,"error",0,1)</f>
        <v>3.5999999999999996</v>
      </c>
      <c r="AG79" s="103">
        <f>_xlfn.XLOOKUP($D79,'Compiled grid proposal'!$C$5:$C$22,'Compiled grid proposal'!E$5:E$22,"error",0,1)</f>
        <v>12</v>
      </c>
      <c r="AH79" s="103">
        <f>_xlfn.XLOOKUP($D79,'Compiled grid proposal'!$C$5:$C$22,'Compiled grid proposal'!F$5:F$22,"error",0,1)</f>
        <v>4.3199999999999994</v>
      </c>
      <c r="AI79" s="103">
        <f>_xlfn.XLOOKUP($D79,'Compiled grid proposal'!$C$5:$C$22,'Compiled grid proposal'!G$5:G$22,"error",0,1)</f>
        <v>14.399999999999999</v>
      </c>
      <c r="AJ79" s="103">
        <f>_xlfn.XLOOKUP($D79,'Compiled grid proposal'!$C$5:$C$22,'Compiled grid proposal'!H$5:H$22,"error",0,1)</f>
        <v>5.1839999999999993</v>
      </c>
      <c r="AK79" s="103">
        <f>_xlfn.XLOOKUP($D79,'Compiled grid proposal'!$C$5:$C$22,'Compiled grid proposal'!I$5:I$22,"error",0,1)</f>
        <v>17.279999999999998</v>
      </c>
      <c r="AL79" s="103">
        <f>_xlfn.XLOOKUP($D79,'Compiled grid proposal'!$C$5:$C$22,'Compiled grid proposal'!J$5:J$22,"error",0,1)</f>
        <v>6.2207999999999988</v>
      </c>
      <c r="AM79" s="103">
        <f>_xlfn.XLOOKUP($D79,'Compiled grid proposal'!$C$5:$C$22,'Compiled grid proposal'!K$5:K$22,"error",0,1)</f>
        <v>20.735999999999997</v>
      </c>
      <c r="AN79" s="103">
        <f>_xlfn.XLOOKUP($D79,'Compiled grid proposal'!$C$5:$C$22,'Compiled grid proposal'!L$5:L$22,"error",0,1)</f>
        <v>7.4649599999999978</v>
      </c>
      <c r="AO79" s="103">
        <f>_xlfn.XLOOKUP($D79,'Compiled grid proposal'!$C$5:$C$22,'Compiled grid proposal'!M$5:M$22,"error",0,1)</f>
        <v>24.883199999999995</v>
      </c>
      <c r="AP79" s="103">
        <f>_xlfn.XLOOKUP($D79,'Compiled grid proposal'!$C$5:$C$22,'Compiled grid proposal'!N$5:N$22,"error",0,1)</f>
        <v>8.957951999999997</v>
      </c>
      <c r="AQ79" s="103">
        <f>_xlfn.XLOOKUP($D79,'Compiled grid proposal'!$C$5:$C$22,'Compiled grid proposal'!O$5:O$22,"error",0,1)</f>
        <v>29.859839999999991</v>
      </c>
      <c r="AR79" s="103">
        <f>_xlfn.XLOOKUP($D79,'Compiled grid proposal'!$C$5:$C$22,'Compiled grid proposal'!P$5:P$22,"error",0,1)</f>
        <v>10.749542399999996</v>
      </c>
      <c r="AS79" s="103">
        <f>_xlfn.XLOOKUP($D79,'Compiled grid proposal'!$C$5:$C$22,'Compiled grid proposal'!Q$5:Q$22,"error",0,1)</f>
        <v>35.831807999999988</v>
      </c>
      <c r="AT79" s="103">
        <f>_xlfn.XLOOKUP($D79,'Compiled grid proposal'!$C$5:$C$22,'Compiled grid proposal'!R$5:R$22,"error",0,1)</f>
        <v>12.899450879999995</v>
      </c>
      <c r="AU79" s="103">
        <f>_xlfn.XLOOKUP($D79,'Compiled grid proposal'!$C$5:$C$22,'Compiled grid proposal'!S$5:S$22,"error",0,1)</f>
        <v>42.998169599999983</v>
      </c>
      <c r="AV79" s="103">
        <f>_xlfn.XLOOKUP($D79,'Compiled grid proposal'!$C$5:$C$22,'Compiled grid proposal'!T$5:T$22,"error",0,1)</f>
        <v>15.479341055999992</v>
      </c>
      <c r="AW79" s="103">
        <f>_xlfn.XLOOKUP($D79,'Compiled grid proposal'!$C$5:$C$22,'Compiled grid proposal'!U$5:U$22,"error",0,1)</f>
        <v>51.597803519999978</v>
      </c>
      <c r="AX79" s="103">
        <f>_xlfn.XLOOKUP($D79,'Compiled grid proposal'!$C$5:$C$22,'Compiled grid proposal'!V$5:V$22,"error",0,1)</f>
        <v>18</v>
      </c>
      <c r="AY79" s="103">
        <f>_xlfn.XLOOKUP($D79,'Compiled grid proposal'!$C$5:$C$22,'Compiled grid proposal'!W$5:W$22,"error",0,1)</f>
        <v>60</v>
      </c>
      <c r="BA79" s="115">
        <f t="shared" si="40"/>
        <v>-2.4000000000000004</v>
      </c>
      <c r="BB79" s="115">
        <f t="shared" si="41"/>
        <v>0</v>
      </c>
      <c r="BC79" s="115">
        <f t="shared" si="42"/>
        <v>-7.7300000000000013</v>
      </c>
      <c r="BD79" s="115">
        <f t="shared" si="43"/>
        <v>0.39999999999999858</v>
      </c>
      <c r="BE79" s="115">
        <f t="shared" si="44"/>
        <v>-7.8160000000000007</v>
      </c>
      <c r="BF79" s="115">
        <f t="shared" si="45"/>
        <v>0.27999999999999758</v>
      </c>
      <c r="BG79" s="115">
        <f t="shared" si="46"/>
        <v>-8.7792000000000012</v>
      </c>
      <c r="BH79" s="115">
        <f t="shared" si="47"/>
        <v>0.7359999999999971</v>
      </c>
      <c r="BI79" s="115">
        <f t="shared" si="48"/>
        <v>-14.535040000000002</v>
      </c>
      <c r="BJ79" s="115">
        <f t="shared" si="49"/>
        <v>-4.1168000000000049</v>
      </c>
      <c r="BK79" s="115">
        <f t="shared" si="50"/>
        <v>-24.042048000000001</v>
      </c>
      <c r="BL79" s="115">
        <f t="shared" si="51"/>
        <v>-13.140160000000009</v>
      </c>
      <c r="BM79" s="115">
        <f t="shared" si="52"/>
        <v>-30.250457600000004</v>
      </c>
      <c r="BN79" s="115">
        <f t="shared" si="53"/>
        <v>-18.168192000000012</v>
      </c>
      <c r="BO79" s="115">
        <f t="shared" si="54"/>
        <v>-38.100549120000004</v>
      </c>
      <c r="BP79" s="115">
        <f t="shared" si="55"/>
        <v>-25.001830400000017</v>
      </c>
      <c r="BQ79" s="115">
        <f t="shared" si="56"/>
        <v>-46.520658944000004</v>
      </c>
      <c r="BR79" s="115">
        <f t="shared" si="57"/>
        <v>-30.402196480000022</v>
      </c>
      <c r="BS79" s="115">
        <f t="shared" si="58"/>
        <v>-54</v>
      </c>
      <c r="BT79" s="115">
        <f t="shared" si="59"/>
        <v>-36</v>
      </c>
      <c r="BV79" s="116">
        <f t="shared" si="60"/>
        <v>-0.40000000000000008</v>
      </c>
      <c r="BW79" s="116">
        <f t="shared" si="61"/>
        <v>0</v>
      </c>
      <c r="BX79" s="116">
        <f t="shared" si="62"/>
        <v>-0.64149377593361001</v>
      </c>
      <c r="BY79" s="116">
        <f t="shared" si="63"/>
        <v>2.857142857142847E-2</v>
      </c>
      <c r="BZ79" s="116">
        <f t="shared" si="64"/>
        <v>-0.60123076923076924</v>
      </c>
      <c r="CA79" s="116">
        <f t="shared" si="65"/>
        <v>1.6470588235293977E-2</v>
      </c>
      <c r="CB79" s="116">
        <f t="shared" si="66"/>
        <v>-0.58528000000000013</v>
      </c>
      <c r="CC79" s="116">
        <f t="shared" si="67"/>
        <v>3.6799999999999854E-2</v>
      </c>
      <c r="CD79" s="116">
        <f t="shared" si="68"/>
        <v>-0.66068363636363647</v>
      </c>
      <c r="CE79" s="116">
        <f t="shared" si="69"/>
        <v>-0.14195862068965534</v>
      </c>
      <c r="CF79" s="116">
        <f t="shared" si="70"/>
        <v>-0.72854690909090913</v>
      </c>
      <c r="CG79" s="116">
        <f t="shared" si="71"/>
        <v>-0.30558511627906998</v>
      </c>
      <c r="CH79" s="116">
        <f t="shared" si="72"/>
        <v>-0.7378160390243903</v>
      </c>
      <c r="CI79" s="116">
        <f t="shared" si="73"/>
        <v>-0.33644800000000025</v>
      </c>
      <c r="CJ79" s="116">
        <f t="shared" si="74"/>
        <v>-0.74706959058823541</v>
      </c>
      <c r="CK79" s="116">
        <f t="shared" si="75"/>
        <v>-0.36767397647058847</v>
      </c>
      <c r="CL79" s="116">
        <f t="shared" si="76"/>
        <v>-0.75033320877419363</v>
      </c>
      <c r="CM79" s="116">
        <f t="shared" si="77"/>
        <v>-0.37075849365853686</v>
      </c>
      <c r="CN79" s="116">
        <f t="shared" si="78"/>
        <v>-0.75</v>
      </c>
      <c r="CO79" s="116">
        <f t="shared" si="79"/>
        <v>-0.375</v>
      </c>
    </row>
    <row r="80" spans="1:93">
      <c r="A80" s="41" t="s">
        <v>99</v>
      </c>
      <c r="B80" s="44" t="s">
        <v>10</v>
      </c>
      <c r="C80" s="100">
        <v>5</v>
      </c>
      <c r="D80" s="44">
        <v>5</v>
      </c>
      <c r="E80" s="44">
        <v>5</v>
      </c>
      <c r="F80" s="44"/>
      <c r="G80" s="44"/>
      <c r="H80" s="108" t="s">
        <v>18</v>
      </c>
      <c r="I80" s="44"/>
      <c r="K80" s="103">
        <f>_xlfn.XLOOKUP($C80,'SQUO grid'!$B$4:$B$18,'SQUO grid'!C$4:C$18,"error",0,1)</f>
        <v>6</v>
      </c>
      <c r="L80" s="103">
        <f>_xlfn.XLOOKUP($C80,'SQUO grid'!$B$4:$B$18,'SQUO grid'!D$4:D$18,"error",0,1)</f>
        <v>12</v>
      </c>
      <c r="M80" s="103">
        <f>_xlfn.XLOOKUP($C80,'SQUO grid'!$B$4:$B$18,'SQUO grid'!E$4:E$18,"error",0,1)</f>
        <v>12.05</v>
      </c>
      <c r="N80" s="103">
        <f>_xlfn.XLOOKUP($C80,'SQUO grid'!$B$4:$B$18,'SQUO grid'!F$4:F$18,"error",0,1)</f>
        <v>14</v>
      </c>
      <c r="O80" s="103">
        <f>_xlfn.XLOOKUP($C80,'SQUO grid'!$B$4:$B$18,'SQUO grid'!G$4:G$18,"error",0,1)</f>
        <v>13</v>
      </c>
      <c r="P80" s="103">
        <f>_xlfn.XLOOKUP($C80,'SQUO grid'!$B$4:$B$18,'SQUO grid'!H$4:H$18,"error",0,1)</f>
        <v>17</v>
      </c>
      <c r="Q80" s="103">
        <f>_xlfn.XLOOKUP($C80,'SQUO grid'!$B$4:$B$18,'SQUO grid'!I$4:I$18,"error",0,1)</f>
        <v>15</v>
      </c>
      <c r="R80" s="103">
        <f>_xlfn.XLOOKUP($C80,'SQUO grid'!$B$4:$B$18,'SQUO grid'!J$4:J$18,"error",0,1)</f>
        <v>20</v>
      </c>
      <c r="S80" s="103">
        <f>_xlfn.XLOOKUP($C80,'SQUO grid'!$B$4:$B$18,'SQUO grid'!K$4:K$18,"error",0,1)</f>
        <v>22</v>
      </c>
      <c r="T80" s="103">
        <f>_xlfn.XLOOKUP($C80,'SQUO grid'!$B$4:$B$18,'SQUO grid'!L$4:L$18,"error",0,1)</f>
        <v>29</v>
      </c>
      <c r="U80" s="103">
        <f>_xlfn.XLOOKUP($C80,'SQUO grid'!$B$4:$B$18,'SQUO grid'!M$4:M$18,"error",0,1)</f>
        <v>33</v>
      </c>
      <c r="V80" s="103">
        <f>_xlfn.XLOOKUP($C80,'SQUO grid'!$B$4:$B$18,'SQUO grid'!N$4:N$18,"error",0,1)</f>
        <v>43</v>
      </c>
      <c r="W80" s="103">
        <f>_xlfn.XLOOKUP($C80,'SQUO grid'!$B$4:$B$18,'SQUO grid'!O$4:O$18,"error",0,1)</f>
        <v>41</v>
      </c>
      <c r="X80" s="103">
        <f>_xlfn.XLOOKUP($C80,'SQUO grid'!$B$4:$B$18,'SQUO grid'!P$4:P$18,"error",0,1)</f>
        <v>54</v>
      </c>
      <c r="Y80" s="103">
        <f>_xlfn.XLOOKUP($C80,'SQUO grid'!$B$4:$B$18,'SQUO grid'!Q$4:Q$18,"error",0,1)</f>
        <v>51</v>
      </c>
      <c r="Z80" s="103">
        <f>_xlfn.XLOOKUP($C80,'SQUO grid'!$B$4:$B$18,'SQUO grid'!R$4:R$18,"error",0,1)</f>
        <v>68</v>
      </c>
      <c r="AA80" s="103">
        <f>_xlfn.XLOOKUP($C80,'SQUO grid'!$B$4:$B$18,'SQUO grid'!S$4:S$18,"error",0,1)</f>
        <v>62</v>
      </c>
      <c r="AB80" s="103">
        <f>_xlfn.XLOOKUP($C80,'SQUO grid'!$B$4:$B$18,'SQUO grid'!T$4:T$18,"error",0,1)</f>
        <v>82</v>
      </c>
      <c r="AC80" s="103">
        <f>_xlfn.XLOOKUP($C80,'SQUO grid'!$B$4:$B$18,'SQUO grid'!U$4:U$18,"error",0,1)</f>
        <v>72</v>
      </c>
      <c r="AD80" s="103">
        <f>_xlfn.XLOOKUP($C80,'SQUO grid'!$B$4:$B$18,'SQUO grid'!V$4:V$18,"error",0,1)</f>
        <v>96</v>
      </c>
      <c r="AF80" s="103">
        <f>_xlfn.XLOOKUP($D80,'Compiled grid proposal'!$C$5:$C$22,'Compiled grid proposal'!D$5:D$22,"error",0,1)</f>
        <v>3.5999999999999996</v>
      </c>
      <c r="AG80" s="103">
        <f>_xlfn.XLOOKUP($D80,'Compiled grid proposal'!$C$5:$C$22,'Compiled grid proposal'!E$5:E$22,"error",0,1)</f>
        <v>12</v>
      </c>
      <c r="AH80" s="103">
        <f>_xlfn.XLOOKUP($D80,'Compiled grid proposal'!$C$5:$C$22,'Compiled grid proposal'!F$5:F$22,"error",0,1)</f>
        <v>4.3199999999999994</v>
      </c>
      <c r="AI80" s="103">
        <f>_xlfn.XLOOKUP($D80,'Compiled grid proposal'!$C$5:$C$22,'Compiled grid proposal'!G$5:G$22,"error",0,1)</f>
        <v>14.399999999999999</v>
      </c>
      <c r="AJ80" s="103">
        <f>_xlfn.XLOOKUP($D80,'Compiled grid proposal'!$C$5:$C$22,'Compiled grid proposal'!H$5:H$22,"error",0,1)</f>
        <v>5.1839999999999993</v>
      </c>
      <c r="AK80" s="103">
        <f>_xlfn.XLOOKUP($D80,'Compiled grid proposal'!$C$5:$C$22,'Compiled grid proposal'!I$5:I$22,"error",0,1)</f>
        <v>17.279999999999998</v>
      </c>
      <c r="AL80" s="103">
        <f>_xlfn.XLOOKUP($D80,'Compiled grid proposal'!$C$5:$C$22,'Compiled grid proposal'!J$5:J$22,"error",0,1)</f>
        <v>6.2207999999999988</v>
      </c>
      <c r="AM80" s="103">
        <f>_xlfn.XLOOKUP($D80,'Compiled grid proposal'!$C$5:$C$22,'Compiled grid proposal'!K$5:K$22,"error",0,1)</f>
        <v>20.735999999999997</v>
      </c>
      <c r="AN80" s="103">
        <f>_xlfn.XLOOKUP($D80,'Compiled grid proposal'!$C$5:$C$22,'Compiled grid proposal'!L$5:L$22,"error",0,1)</f>
        <v>7.4649599999999978</v>
      </c>
      <c r="AO80" s="103">
        <f>_xlfn.XLOOKUP($D80,'Compiled grid proposal'!$C$5:$C$22,'Compiled grid proposal'!M$5:M$22,"error",0,1)</f>
        <v>24.883199999999995</v>
      </c>
      <c r="AP80" s="103">
        <f>_xlfn.XLOOKUP($D80,'Compiled grid proposal'!$C$5:$C$22,'Compiled grid proposal'!N$5:N$22,"error",0,1)</f>
        <v>8.957951999999997</v>
      </c>
      <c r="AQ80" s="103">
        <f>_xlfn.XLOOKUP($D80,'Compiled grid proposal'!$C$5:$C$22,'Compiled grid proposal'!O$5:O$22,"error",0,1)</f>
        <v>29.859839999999991</v>
      </c>
      <c r="AR80" s="103">
        <f>_xlfn.XLOOKUP($D80,'Compiled grid proposal'!$C$5:$C$22,'Compiled grid proposal'!P$5:P$22,"error",0,1)</f>
        <v>10.749542399999996</v>
      </c>
      <c r="AS80" s="103">
        <f>_xlfn.XLOOKUP($D80,'Compiled grid proposal'!$C$5:$C$22,'Compiled grid proposal'!Q$5:Q$22,"error",0,1)</f>
        <v>35.831807999999988</v>
      </c>
      <c r="AT80" s="103">
        <f>_xlfn.XLOOKUP($D80,'Compiled grid proposal'!$C$5:$C$22,'Compiled grid proposal'!R$5:R$22,"error",0,1)</f>
        <v>12.899450879999995</v>
      </c>
      <c r="AU80" s="103">
        <f>_xlfn.XLOOKUP($D80,'Compiled grid proposal'!$C$5:$C$22,'Compiled grid proposal'!S$5:S$22,"error",0,1)</f>
        <v>42.998169599999983</v>
      </c>
      <c r="AV80" s="103">
        <f>_xlfn.XLOOKUP($D80,'Compiled grid proposal'!$C$5:$C$22,'Compiled grid proposal'!T$5:T$22,"error",0,1)</f>
        <v>15.479341055999992</v>
      </c>
      <c r="AW80" s="103">
        <f>_xlfn.XLOOKUP($D80,'Compiled grid proposal'!$C$5:$C$22,'Compiled grid proposal'!U$5:U$22,"error",0,1)</f>
        <v>51.597803519999978</v>
      </c>
      <c r="AX80" s="103">
        <f>_xlfn.XLOOKUP($D80,'Compiled grid proposal'!$C$5:$C$22,'Compiled grid proposal'!V$5:V$22,"error",0,1)</f>
        <v>18</v>
      </c>
      <c r="AY80" s="103">
        <f>_xlfn.XLOOKUP($D80,'Compiled grid proposal'!$C$5:$C$22,'Compiled grid proposal'!W$5:W$22,"error",0,1)</f>
        <v>60</v>
      </c>
      <c r="BA80" s="115">
        <f t="shared" si="40"/>
        <v>-2.4000000000000004</v>
      </c>
      <c r="BB80" s="115">
        <f t="shared" si="41"/>
        <v>0</v>
      </c>
      <c r="BC80" s="115">
        <f t="shared" si="42"/>
        <v>-7.7300000000000013</v>
      </c>
      <c r="BD80" s="115">
        <f t="shared" si="43"/>
        <v>0.39999999999999858</v>
      </c>
      <c r="BE80" s="115">
        <f t="shared" si="44"/>
        <v>-7.8160000000000007</v>
      </c>
      <c r="BF80" s="115">
        <f t="shared" si="45"/>
        <v>0.27999999999999758</v>
      </c>
      <c r="BG80" s="115">
        <f t="shared" si="46"/>
        <v>-8.7792000000000012</v>
      </c>
      <c r="BH80" s="115">
        <f t="shared" si="47"/>
        <v>0.7359999999999971</v>
      </c>
      <c r="BI80" s="115">
        <f t="shared" si="48"/>
        <v>-14.535040000000002</v>
      </c>
      <c r="BJ80" s="115">
        <f t="shared" si="49"/>
        <v>-4.1168000000000049</v>
      </c>
      <c r="BK80" s="115">
        <f t="shared" si="50"/>
        <v>-24.042048000000001</v>
      </c>
      <c r="BL80" s="115">
        <f t="shared" si="51"/>
        <v>-13.140160000000009</v>
      </c>
      <c r="BM80" s="115">
        <f t="shared" si="52"/>
        <v>-30.250457600000004</v>
      </c>
      <c r="BN80" s="115">
        <f t="shared" si="53"/>
        <v>-18.168192000000012</v>
      </c>
      <c r="BO80" s="115">
        <f t="shared" si="54"/>
        <v>-38.100549120000004</v>
      </c>
      <c r="BP80" s="115">
        <f t="shared" si="55"/>
        <v>-25.001830400000017</v>
      </c>
      <c r="BQ80" s="115">
        <f t="shared" si="56"/>
        <v>-46.520658944000004</v>
      </c>
      <c r="BR80" s="115">
        <f t="shared" si="57"/>
        <v>-30.402196480000022</v>
      </c>
      <c r="BS80" s="115">
        <f t="shared" si="58"/>
        <v>-54</v>
      </c>
      <c r="BT80" s="115">
        <f t="shared" si="59"/>
        <v>-36</v>
      </c>
      <c r="BV80" s="116">
        <f t="shared" si="60"/>
        <v>-0.40000000000000008</v>
      </c>
      <c r="BW80" s="116">
        <f t="shared" si="61"/>
        <v>0</v>
      </c>
      <c r="BX80" s="116">
        <f t="shared" si="62"/>
        <v>-0.64149377593361001</v>
      </c>
      <c r="BY80" s="116">
        <f t="shared" si="63"/>
        <v>2.857142857142847E-2</v>
      </c>
      <c r="BZ80" s="116">
        <f t="shared" si="64"/>
        <v>-0.60123076923076924</v>
      </c>
      <c r="CA80" s="116">
        <f t="shared" si="65"/>
        <v>1.6470588235293977E-2</v>
      </c>
      <c r="CB80" s="116">
        <f t="shared" si="66"/>
        <v>-0.58528000000000013</v>
      </c>
      <c r="CC80" s="116">
        <f t="shared" si="67"/>
        <v>3.6799999999999854E-2</v>
      </c>
      <c r="CD80" s="116">
        <f t="shared" si="68"/>
        <v>-0.66068363636363647</v>
      </c>
      <c r="CE80" s="116">
        <f t="shared" si="69"/>
        <v>-0.14195862068965534</v>
      </c>
      <c r="CF80" s="116">
        <f t="shared" si="70"/>
        <v>-0.72854690909090913</v>
      </c>
      <c r="CG80" s="116">
        <f t="shared" si="71"/>
        <v>-0.30558511627906998</v>
      </c>
      <c r="CH80" s="116">
        <f t="shared" si="72"/>
        <v>-0.7378160390243903</v>
      </c>
      <c r="CI80" s="116">
        <f t="shared" si="73"/>
        <v>-0.33644800000000025</v>
      </c>
      <c r="CJ80" s="116">
        <f t="shared" si="74"/>
        <v>-0.74706959058823541</v>
      </c>
      <c r="CK80" s="116">
        <f t="shared" si="75"/>
        <v>-0.36767397647058847</v>
      </c>
      <c r="CL80" s="116">
        <f t="shared" si="76"/>
        <v>-0.75033320877419363</v>
      </c>
      <c r="CM80" s="116">
        <f t="shared" si="77"/>
        <v>-0.37075849365853686</v>
      </c>
      <c r="CN80" s="116">
        <f t="shared" si="78"/>
        <v>-0.75</v>
      </c>
      <c r="CO80" s="116">
        <f t="shared" si="79"/>
        <v>-0.375</v>
      </c>
    </row>
    <row r="81" spans="1:93">
      <c r="A81" s="41" t="s">
        <v>100</v>
      </c>
      <c r="B81" s="44" t="s">
        <v>10</v>
      </c>
      <c r="C81" s="100">
        <v>5</v>
      </c>
      <c r="D81" s="44">
        <v>5</v>
      </c>
      <c r="E81" s="44">
        <v>9</v>
      </c>
      <c r="F81" s="44"/>
      <c r="G81" s="44" t="s">
        <v>18</v>
      </c>
      <c r="H81" s="44"/>
      <c r="I81" s="44" t="s">
        <v>18</v>
      </c>
      <c r="K81" s="103">
        <f>_xlfn.XLOOKUP($C81,'SQUO grid'!$B$4:$B$18,'SQUO grid'!C$4:C$18,"error",0,1)</f>
        <v>6</v>
      </c>
      <c r="L81" s="103">
        <f>_xlfn.XLOOKUP($C81,'SQUO grid'!$B$4:$B$18,'SQUO grid'!D$4:D$18,"error",0,1)</f>
        <v>12</v>
      </c>
      <c r="M81" s="103">
        <f>_xlfn.XLOOKUP($C81,'SQUO grid'!$B$4:$B$18,'SQUO grid'!E$4:E$18,"error",0,1)</f>
        <v>12.05</v>
      </c>
      <c r="N81" s="103">
        <f>_xlfn.XLOOKUP($C81,'SQUO grid'!$B$4:$B$18,'SQUO grid'!F$4:F$18,"error",0,1)</f>
        <v>14</v>
      </c>
      <c r="O81" s="103">
        <f>_xlfn.XLOOKUP($C81,'SQUO grid'!$B$4:$B$18,'SQUO grid'!G$4:G$18,"error",0,1)</f>
        <v>13</v>
      </c>
      <c r="P81" s="103">
        <f>_xlfn.XLOOKUP($C81,'SQUO grid'!$B$4:$B$18,'SQUO grid'!H$4:H$18,"error",0,1)</f>
        <v>17</v>
      </c>
      <c r="Q81" s="103">
        <f>_xlfn.XLOOKUP($C81,'SQUO grid'!$B$4:$B$18,'SQUO grid'!I$4:I$18,"error",0,1)</f>
        <v>15</v>
      </c>
      <c r="R81" s="103">
        <f>_xlfn.XLOOKUP($C81,'SQUO grid'!$B$4:$B$18,'SQUO grid'!J$4:J$18,"error",0,1)</f>
        <v>20</v>
      </c>
      <c r="S81" s="103">
        <f>_xlfn.XLOOKUP($C81,'SQUO grid'!$B$4:$B$18,'SQUO grid'!K$4:K$18,"error",0,1)</f>
        <v>22</v>
      </c>
      <c r="T81" s="103">
        <f>_xlfn.XLOOKUP($C81,'SQUO grid'!$B$4:$B$18,'SQUO grid'!L$4:L$18,"error",0,1)</f>
        <v>29</v>
      </c>
      <c r="U81" s="103">
        <f>_xlfn.XLOOKUP($C81,'SQUO grid'!$B$4:$B$18,'SQUO grid'!M$4:M$18,"error",0,1)</f>
        <v>33</v>
      </c>
      <c r="V81" s="103">
        <f>_xlfn.XLOOKUP($C81,'SQUO grid'!$B$4:$B$18,'SQUO grid'!N$4:N$18,"error",0,1)</f>
        <v>43</v>
      </c>
      <c r="W81" s="103">
        <f>_xlfn.XLOOKUP($C81,'SQUO grid'!$B$4:$B$18,'SQUO grid'!O$4:O$18,"error",0,1)</f>
        <v>41</v>
      </c>
      <c r="X81" s="103">
        <f>_xlfn.XLOOKUP($C81,'SQUO grid'!$B$4:$B$18,'SQUO grid'!P$4:P$18,"error",0,1)</f>
        <v>54</v>
      </c>
      <c r="Y81" s="103">
        <f>_xlfn.XLOOKUP($C81,'SQUO grid'!$B$4:$B$18,'SQUO grid'!Q$4:Q$18,"error",0,1)</f>
        <v>51</v>
      </c>
      <c r="Z81" s="103">
        <f>_xlfn.XLOOKUP($C81,'SQUO grid'!$B$4:$B$18,'SQUO grid'!R$4:R$18,"error",0,1)</f>
        <v>68</v>
      </c>
      <c r="AA81" s="103">
        <f>_xlfn.XLOOKUP($C81,'SQUO grid'!$B$4:$B$18,'SQUO grid'!S$4:S$18,"error",0,1)</f>
        <v>62</v>
      </c>
      <c r="AB81" s="103">
        <f>_xlfn.XLOOKUP($C81,'SQUO grid'!$B$4:$B$18,'SQUO grid'!T$4:T$18,"error",0,1)</f>
        <v>82</v>
      </c>
      <c r="AC81" s="103">
        <f>_xlfn.XLOOKUP($C81,'SQUO grid'!$B$4:$B$18,'SQUO grid'!U$4:U$18,"error",0,1)</f>
        <v>72</v>
      </c>
      <c r="AD81" s="103">
        <f>_xlfn.XLOOKUP($C81,'SQUO grid'!$B$4:$B$18,'SQUO grid'!V$4:V$18,"error",0,1)</f>
        <v>96</v>
      </c>
      <c r="AF81" s="103">
        <f>_xlfn.XLOOKUP($D81,'Compiled grid proposal'!$C$5:$C$22,'Compiled grid proposal'!D$5:D$22,"error",0,1)</f>
        <v>3.5999999999999996</v>
      </c>
      <c r="AG81" s="103">
        <f>_xlfn.XLOOKUP($D81,'Compiled grid proposal'!$C$5:$C$22,'Compiled grid proposal'!E$5:E$22,"error",0,1)</f>
        <v>12</v>
      </c>
      <c r="AH81" s="103">
        <f>_xlfn.XLOOKUP($D81,'Compiled grid proposal'!$C$5:$C$22,'Compiled grid proposal'!F$5:F$22,"error",0,1)</f>
        <v>4.3199999999999994</v>
      </c>
      <c r="AI81" s="103">
        <f>_xlfn.XLOOKUP($D81,'Compiled grid proposal'!$C$5:$C$22,'Compiled grid proposal'!G$5:G$22,"error",0,1)</f>
        <v>14.399999999999999</v>
      </c>
      <c r="AJ81" s="103">
        <f>_xlfn.XLOOKUP($D81,'Compiled grid proposal'!$C$5:$C$22,'Compiled grid proposal'!H$5:H$22,"error",0,1)</f>
        <v>5.1839999999999993</v>
      </c>
      <c r="AK81" s="103">
        <f>_xlfn.XLOOKUP($D81,'Compiled grid proposal'!$C$5:$C$22,'Compiled grid proposal'!I$5:I$22,"error",0,1)</f>
        <v>17.279999999999998</v>
      </c>
      <c r="AL81" s="103">
        <f>_xlfn.XLOOKUP($D81,'Compiled grid proposal'!$C$5:$C$22,'Compiled grid proposal'!J$5:J$22,"error",0,1)</f>
        <v>6.2207999999999988</v>
      </c>
      <c r="AM81" s="103">
        <f>_xlfn.XLOOKUP($D81,'Compiled grid proposal'!$C$5:$C$22,'Compiled grid proposal'!K$5:K$22,"error",0,1)</f>
        <v>20.735999999999997</v>
      </c>
      <c r="AN81" s="103">
        <f>_xlfn.XLOOKUP($D81,'Compiled grid proposal'!$C$5:$C$22,'Compiled grid proposal'!L$5:L$22,"error",0,1)</f>
        <v>7.4649599999999978</v>
      </c>
      <c r="AO81" s="103">
        <f>_xlfn.XLOOKUP($D81,'Compiled grid proposal'!$C$5:$C$22,'Compiled grid proposal'!M$5:M$22,"error",0,1)</f>
        <v>24.883199999999995</v>
      </c>
      <c r="AP81" s="103">
        <f>_xlfn.XLOOKUP($D81,'Compiled grid proposal'!$C$5:$C$22,'Compiled grid proposal'!N$5:N$22,"error",0,1)</f>
        <v>8.957951999999997</v>
      </c>
      <c r="AQ81" s="103">
        <f>_xlfn.XLOOKUP($D81,'Compiled grid proposal'!$C$5:$C$22,'Compiled grid proposal'!O$5:O$22,"error",0,1)</f>
        <v>29.859839999999991</v>
      </c>
      <c r="AR81" s="103">
        <f>_xlfn.XLOOKUP($D81,'Compiled grid proposal'!$C$5:$C$22,'Compiled grid proposal'!P$5:P$22,"error",0,1)</f>
        <v>10.749542399999996</v>
      </c>
      <c r="AS81" s="103">
        <f>_xlfn.XLOOKUP($D81,'Compiled grid proposal'!$C$5:$C$22,'Compiled grid proposal'!Q$5:Q$22,"error",0,1)</f>
        <v>35.831807999999988</v>
      </c>
      <c r="AT81" s="103">
        <f>_xlfn.XLOOKUP($D81,'Compiled grid proposal'!$C$5:$C$22,'Compiled grid proposal'!R$5:R$22,"error",0,1)</f>
        <v>12.899450879999995</v>
      </c>
      <c r="AU81" s="103">
        <f>_xlfn.XLOOKUP($D81,'Compiled grid proposal'!$C$5:$C$22,'Compiled grid proposal'!S$5:S$22,"error",0,1)</f>
        <v>42.998169599999983</v>
      </c>
      <c r="AV81" s="103">
        <f>_xlfn.XLOOKUP($D81,'Compiled grid proposal'!$C$5:$C$22,'Compiled grid proposal'!T$5:T$22,"error",0,1)</f>
        <v>15.479341055999992</v>
      </c>
      <c r="AW81" s="103">
        <f>_xlfn.XLOOKUP($D81,'Compiled grid proposal'!$C$5:$C$22,'Compiled grid proposal'!U$5:U$22,"error",0,1)</f>
        <v>51.597803519999978</v>
      </c>
      <c r="AX81" s="103">
        <f>_xlfn.XLOOKUP($D81,'Compiled grid proposal'!$C$5:$C$22,'Compiled grid proposal'!V$5:V$22,"error",0,1)</f>
        <v>18</v>
      </c>
      <c r="AY81" s="103">
        <f>_xlfn.XLOOKUP($D81,'Compiled grid proposal'!$C$5:$C$22,'Compiled grid proposal'!W$5:W$22,"error",0,1)</f>
        <v>60</v>
      </c>
      <c r="BA81" s="115">
        <f t="shared" si="40"/>
        <v>-2.4000000000000004</v>
      </c>
      <c r="BB81" s="115">
        <f t="shared" si="41"/>
        <v>0</v>
      </c>
      <c r="BC81" s="115">
        <f t="shared" si="42"/>
        <v>-7.7300000000000013</v>
      </c>
      <c r="BD81" s="115">
        <f t="shared" si="43"/>
        <v>0.39999999999999858</v>
      </c>
      <c r="BE81" s="115">
        <f t="shared" si="44"/>
        <v>-7.8160000000000007</v>
      </c>
      <c r="BF81" s="115">
        <f t="shared" si="45"/>
        <v>0.27999999999999758</v>
      </c>
      <c r="BG81" s="115">
        <f t="shared" si="46"/>
        <v>-8.7792000000000012</v>
      </c>
      <c r="BH81" s="115">
        <f t="shared" si="47"/>
        <v>0.7359999999999971</v>
      </c>
      <c r="BI81" s="115">
        <f t="shared" si="48"/>
        <v>-14.535040000000002</v>
      </c>
      <c r="BJ81" s="115">
        <f t="shared" si="49"/>
        <v>-4.1168000000000049</v>
      </c>
      <c r="BK81" s="115">
        <f t="shared" si="50"/>
        <v>-24.042048000000001</v>
      </c>
      <c r="BL81" s="115">
        <f t="shared" si="51"/>
        <v>-13.140160000000009</v>
      </c>
      <c r="BM81" s="115">
        <f t="shared" si="52"/>
        <v>-30.250457600000004</v>
      </c>
      <c r="BN81" s="115">
        <f t="shared" si="53"/>
        <v>-18.168192000000012</v>
      </c>
      <c r="BO81" s="115">
        <f t="shared" si="54"/>
        <v>-38.100549120000004</v>
      </c>
      <c r="BP81" s="115">
        <f t="shared" si="55"/>
        <v>-25.001830400000017</v>
      </c>
      <c r="BQ81" s="115">
        <f t="shared" si="56"/>
        <v>-46.520658944000004</v>
      </c>
      <c r="BR81" s="115">
        <f t="shared" si="57"/>
        <v>-30.402196480000022</v>
      </c>
      <c r="BS81" s="115">
        <f t="shared" si="58"/>
        <v>-54</v>
      </c>
      <c r="BT81" s="115">
        <f t="shared" si="59"/>
        <v>-36</v>
      </c>
      <c r="BV81" s="116">
        <f t="shared" si="60"/>
        <v>-0.40000000000000008</v>
      </c>
      <c r="BW81" s="116">
        <f t="shared" si="61"/>
        <v>0</v>
      </c>
      <c r="BX81" s="116">
        <f t="shared" si="62"/>
        <v>-0.64149377593361001</v>
      </c>
      <c r="BY81" s="116">
        <f t="shared" si="63"/>
        <v>2.857142857142847E-2</v>
      </c>
      <c r="BZ81" s="116">
        <f t="shared" si="64"/>
        <v>-0.60123076923076924</v>
      </c>
      <c r="CA81" s="116">
        <f t="shared" si="65"/>
        <v>1.6470588235293977E-2</v>
      </c>
      <c r="CB81" s="116">
        <f t="shared" si="66"/>
        <v>-0.58528000000000013</v>
      </c>
      <c r="CC81" s="116">
        <f t="shared" si="67"/>
        <v>3.6799999999999854E-2</v>
      </c>
      <c r="CD81" s="116">
        <f t="shared" si="68"/>
        <v>-0.66068363636363647</v>
      </c>
      <c r="CE81" s="116">
        <f t="shared" si="69"/>
        <v>-0.14195862068965534</v>
      </c>
      <c r="CF81" s="116">
        <f t="shared" si="70"/>
        <v>-0.72854690909090913</v>
      </c>
      <c r="CG81" s="116">
        <f t="shared" si="71"/>
        <v>-0.30558511627906998</v>
      </c>
      <c r="CH81" s="116">
        <f t="shared" si="72"/>
        <v>-0.7378160390243903</v>
      </c>
      <c r="CI81" s="116">
        <f t="shared" si="73"/>
        <v>-0.33644800000000025</v>
      </c>
      <c r="CJ81" s="116">
        <f t="shared" si="74"/>
        <v>-0.74706959058823541</v>
      </c>
      <c r="CK81" s="116">
        <f t="shared" si="75"/>
        <v>-0.36767397647058847</v>
      </c>
      <c r="CL81" s="116">
        <f t="shared" si="76"/>
        <v>-0.75033320877419363</v>
      </c>
      <c r="CM81" s="116">
        <f t="shared" si="77"/>
        <v>-0.37075849365853686</v>
      </c>
      <c r="CN81" s="116">
        <f t="shared" si="78"/>
        <v>-0.75</v>
      </c>
      <c r="CO81" s="116">
        <f t="shared" si="79"/>
        <v>-0.375</v>
      </c>
    </row>
    <row r="82" spans="1:93">
      <c r="A82" s="41" t="s">
        <v>101</v>
      </c>
      <c r="B82" s="44" t="s">
        <v>10</v>
      </c>
      <c r="C82" s="100">
        <v>5</v>
      </c>
      <c r="D82" s="44">
        <v>5</v>
      </c>
      <c r="E82" s="44">
        <v>5</v>
      </c>
      <c r="F82" s="44"/>
      <c r="G82" s="44"/>
      <c r="H82" s="44"/>
      <c r="I82" s="44"/>
      <c r="K82" s="103">
        <f>_xlfn.XLOOKUP($C82,'SQUO grid'!$B$4:$B$18,'SQUO grid'!C$4:C$18,"error",0,1)</f>
        <v>6</v>
      </c>
      <c r="L82" s="103">
        <f>_xlfn.XLOOKUP($C82,'SQUO grid'!$B$4:$B$18,'SQUO grid'!D$4:D$18,"error",0,1)</f>
        <v>12</v>
      </c>
      <c r="M82" s="103">
        <f>_xlfn.XLOOKUP($C82,'SQUO grid'!$B$4:$B$18,'SQUO grid'!E$4:E$18,"error",0,1)</f>
        <v>12.05</v>
      </c>
      <c r="N82" s="103">
        <f>_xlfn.XLOOKUP($C82,'SQUO grid'!$B$4:$B$18,'SQUO grid'!F$4:F$18,"error",0,1)</f>
        <v>14</v>
      </c>
      <c r="O82" s="103">
        <f>_xlfn.XLOOKUP($C82,'SQUO grid'!$B$4:$B$18,'SQUO grid'!G$4:G$18,"error",0,1)</f>
        <v>13</v>
      </c>
      <c r="P82" s="103">
        <f>_xlfn.XLOOKUP($C82,'SQUO grid'!$B$4:$B$18,'SQUO grid'!H$4:H$18,"error",0,1)</f>
        <v>17</v>
      </c>
      <c r="Q82" s="103">
        <f>_xlfn.XLOOKUP($C82,'SQUO grid'!$B$4:$B$18,'SQUO grid'!I$4:I$18,"error",0,1)</f>
        <v>15</v>
      </c>
      <c r="R82" s="103">
        <f>_xlfn.XLOOKUP($C82,'SQUO grid'!$B$4:$B$18,'SQUO grid'!J$4:J$18,"error",0,1)</f>
        <v>20</v>
      </c>
      <c r="S82" s="103">
        <f>_xlfn.XLOOKUP($C82,'SQUO grid'!$B$4:$B$18,'SQUO grid'!K$4:K$18,"error",0,1)</f>
        <v>22</v>
      </c>
      <c r="T82" s="103">
        <f>_xlfn.XLOOKUP($C82,'SQUO grid'!$B$4:$B$18,'SQUO grid'!L$4:L$18,"error",0,1)</f>
        <v>29</v>
      </c>
      <c r="U82" s="103">
        <f>_xlfn.XLOOKUP($C82,'SQUO grid'!$B$4:$B$18,'SQUO grid'!M$4:M$18,"error",0,1)</f>
        <v>33</v>
      </c>
      <c r="V82" s="103">
        <f>_xlfn.XLOOKUP($C82,'SQUO grid'!$B$4:$B$18,'SQUO grid'!N$4:N$18,"error",0,1)</f>
        <v>43</v>
      </c>
      <c r="W82" s="103">
        <f>_xlfn.XLOOKUP($C82,'SQUO grid'!$B$4:$B$18,'SQUO grid'!O$4:O$18,"error",0,1)</f>
        <v>41</v>
      </c>
      <c r="X82" s="103">
        <f>_xlfn.XLOOKUP($C82,'SQUO grid'!$B$4:$B$18,'SQUO grid'!P$4:P$18,"error",0,1)</f>
        <v>54</v>
      </c>
      <c r="Y82" s="103">
        <f>_xlfn.XLOOKUP($C82,'SQUO grid'!$B$4:$B$18,'SQUO grid'!Q$4:Q$18,"error",0,1)</f>
        <v>51</v>
      </c>
      <c r="Z82" s="103">
        <f>_xlfn.XLOOKUP($C82,'SQUO grid'!$B$4:$B$18,'SQUO grid'!R$4:R$18,"error",0,1)</f>
        <v>68</v>
      </c>
      <c r="AA82" s="103">
        <f>_xlfn.XLOOKUP($C82,'SQUO grid'!$B$4:$B$18,'SQUO grid'!S$4:S$18,"error",0,1)</f>
        <v>62</v>
      </c>
      <c r="AB82" s="103">
        <f>_xlfn.XLOOKUP($C82,'SQUO grid'!$B$4:$B$18,'SQUO grid'!T$4:T$18,"error",0,1)</f>
        <v>82</v>
      </c>
      <c r="AC82" s="103">
        <f>_xlfn.XLOOKUP($C82,'SQUO grid'!$B$4:$B$18,'SQUO grid'!U$4:U$18,"error",0,1)</f>
        <v>72</v>
      </c>
      <c r="AD82" s="103">
        <f>_xlfn.XLOOKUP($C82,'SQUO grid'!$B$4:$B$18,'SQUO grid'!V$4:V$18,"error",0,1)</f>
        <v>96</v>
      </c>
      <c r="AF82" s="103">
        <f>_xlfn.XLOOKUP($D82,'Compiled grid proposal'!$C$5:$C$22,'Compiled grid proposal'!D$5:D$22,"error",0,1)</f>
        <v>3.5999999999999996</v>
      </c>
      <c r="AG82" s="103">
        <f>_xlfn.XLOOKUP($D82,'Compiled grid proposal'!$C$5:$C$22,'Compiled grid proposal'!E$5:E$22,"error",0,1)</f>
        <v>12</v>
      </c>
      <c r="AH82" s="103">
        <f>_xlfn.XLOOKUP($D82,'Compiled grid proposal'!$C$5:$C$22,'Compiled grid proposal'!F$5:F$22,"error",0,1)</f>
        <v>4.3199999999999994</v>
      </c>
      <c r="AI82" s="103">
        <f>_xlfn.XLOOKUP($D82,'Compiled grid proposal'!$C$5:$C$22,'Compiled grid proposal'!G$5:G$22,"error",0,1)</f>
        <v>14.399999999999999</v>
      </c>
      <c r="AJ82" s="103">
        <f>_xlfn.XLOOKUP($D82,'Compiled grid proposal'!$C$5:$C$22,'Compiled grid proposal'!H$5:H$22,"error",0,1)</f>
        <v>5.1839999999999993</v>
      </c>
      <c r="AK82" s="103">
        <f>_xlfn.XLOOKUP($D82,'Compiled grid proposal'!$C$5:$C$22,'Compiled grid proposal'!I$5:I$22,"error",0,1)</f>
        <v>17.279999999999998</v>
      </c>
      <c r="AL82" s="103">
        <f>_xlfn.XLOOKUP($D82,'Compiled grid proposal'!$C$5:$C$22,'Compiled grid proposal'!J$5:J$22,"error",0,1)</f>
        <v>6.2207999999999988</v>
      </c>
      <c r="AM82" s="103">
        <f>_xlfn.XLOOKUP($D82,'Compiled grid proposal'!$C$5:$C$22,'Compiled grid proposal'!K$5:K$22,"error",0,1)</f>
        <v>20.735999999999997</v>
      </c>
      <c r="AN82" s="103">
        <f>_xlfn.XLOOKUP($D82,'Compiled grid proposal'!$C$5:$C$22,'Compiled grid proposal'!L$5:L$22,"error",0,1)</f>
        <v>7.4649599999999978</v>
      </c>
      <c r="AO82" s="103">
        <f>_xlfn.XLOOKUP($D82,'Compiled grid proposal'!$C$5:$C$22,'Compiled grid proposal'!M$5:M$22,"error",0,1)</f>
        <v>24.883199999999995</v>
      </c>
      <c r="AP82" s="103">
        <f>_xlfn.XLOOKUP($D82,'Compiled grid proposal'!$C$5:$C$22,'Compiled grid proposal'!N$5:N$22,"error",0,1)</f>
        <v>8.957951999999997</v>
      </c>
      <c r="AQ82" s="103">
        <f>_xlfn.XLOOKUP($D82,'Compiled grid proposal'!$C$5:$C$22,'Compiled grid proposal'!O$5:O$22,"error",0,1)</f>
        <v>29.859839999999991</v>
      </c>
      <c r="AR82" s="103">
        <f>_xlfn.XLOOKUP($D82,'Compiled grid proposal'!$C$5:$C$22,'Compiled grid proposal'!P$5:P$22,"error",0,1)</f>
        <v>10.749542399999996</v>
      </c>
      <c r="AS82" s="103">
        <f>_xlfn.XLOOKUP($D82,'Compiled grid proposal'!$C$5:$C$22,'Compiled grid proposal'!Q$5:Q$22,"error",0,1)</f>
        <v>35.831807999999988</v>
      </c>
      <c r="AT82" s="103">
        <f>_xlfn.XLOOKUP($D82,'Compiled grid proposal'!$C$5:$C$22,'Compiled grid proposal'!R$5:R$22,"error",0,1)</f>
        <v>12.899450879999995</v>
      </c>
      <c r="AU82" s="103">
        <f>_xlfn.XLOOKUP($D82,'Compiled grid proposal'!$C$5:$C$22,'Compiled grid proposal'!S$5:S$22,"error",0,1)</f>
        <v>42.998169599999983</v>
      </c>
      <c r="AV82" s="103">
        <f>_xlfn.XLOOKUP($D82,'Compiled grid proposal'!$C$5:$C$22,'Compiled grid proposal'!T$5:T$22,"error",0,1)</f>
        <v>15.479341055999992</v>
      </c>
      <c r="AW82" s="103">
        <f>_xlfn.XLOOKUP($D82,'Compiled grid proposal'!$C$5:$C$22,'Compiled grid proposal'!U$5:U$22,"error",0,1)</f>
        <v>51.597803519999978</v>
      </c>
      <c r="AX82" s="103">
        <f>_xlfn.XLOOKUP($D82,'Compiled grid proposal'!$C$5:$C$22,'Compiled grid proposal'!V$5:V$22,"error",0,1)</f>
        <v>18</v>
      </c>
      <c r="AY82" s="103">
        <f>_xlfn.XLOOKUP($D82,'Compiled grid proposal'!$C$5:$C$22,'Compiled grid proposal'!W$5:W$22,"error",0,1)</f>
        <v>60</v>
      </c>
      <c r="BA82" s="115">
        <f t="shared" si="40"/>
        <v>-2.4000000000000004</v>
      </c>
      <c r="BB82" s="115">
        <f t="shared" si="41"/>
        <v>0</v>
      </c>
      <c r="BC82" s="115">
        <f t="shared" si="42"/>
        <v>-7.7300000000000013</v>
      </c>
      <c r="BD82" s="115">
        <f t="shared" si="43"/>
        <v>0.39999999999999858</v>
      </c>
      <c r="BE82" s="115">
        <f t="shared" si="44"/>
        <v>-7.8160000000000007</v>
      </c>
      <c r="BF82" s="115">
        <f t="shared" si="45"/>
        <v>0.27999999999999758</v>
      </c>
      <c r="BG82" s="115">
        <f t="shared" si="46"/>
        <v>-8.7792000000000012</v>
      </c>
      <c r="BH82" s="115">
        <f t="shared" si="47"/>
        <v>0.7359999999999971</v>
      </c>
      <c r="BI82" s="115">
        <f t="shared" si="48"/>
        <v>-14.535040000000002</v>
      </c>
      <c r="BJ82" s="115">
        <f t="shared" si="49"/>
        <v>-4.1168000000000049</v>
      </c>
      <c r="BK82" s="115">
        <f t="shared" si="50"/>
        <v>-24.042048000000001</v>
      </c>
      <c r="BL82" s="115">
        <f t="shared" si="51"/>
        <v>-13.140160000000009</v>
      </c>
      <c r="BM82" s="115">
        <f t="shared" si="52"/>
        <v>-30.250457600000004</v>
      </c>
      <c r="BN82" s="115">
        <f t="shared" si="53"/>
        <v>-18.168192000000012</v>
      </c>
      <c r="BO82" s="115">
        <f t="shared" si="54"/>
        <v>-38.100549120000004</v>
      </c>
      <c r="BP82" s="115">
        <f t="shared" si="55"/>
        <v>-25.001830400000017</v>
      </c>
      <c r="BQ82" s="115">
        <f t="shared" si="56"/>
        <v>-46.520658944000004</v>
      </c>
      <c r="BR82" s="115">
        <f t="shared" si="57"/>
        <v>-30.402196480000022</v>
      </c>
      <c r="BS82" s="115">
        <f t="shared" si="58"/>
        <v>-54</v>
      </c>
      <c r="BT82" s="115">
        <f t="shared" si="59"/>
        <v>-36</v>
      </c>
      <c r="BV82" s="116">
        <f t="shared" si="60"/>
        <v>-0.40000000000000008</v>
      </c>
      <c r="BW82" s="116">
        <f t="shared" si="61"/>
        <v>0</v>
      </c>
      <c r="BX82" s="116">
        <f t="shared" si="62"/>
        <v>-0.64149377593361001</v>
      </c>
      <c r="BY82" s="116">
        <f t="shared" si="63"/>
        <v>2.857142857142847E-2</v>
      </c>
      <c r="BZ82" s="116">
        <f t="shared" si="64"/>
        <v>-0.60123076923076924</v>
      </c>
      <c r="CA82" s="116">
        <f t="shared" si="65"/>
        <v>1.6470588235293977E-2</v>
      </c>
      <c r="CB82" s="116">
        <f t="shared" si="66"/>
        <v>-0.58528000000000013</v>
      </c>
      <c r="CC82" s="116">
        <f t="shared" si="67"/>
        <v>3.6799999999999854E-2</v>
      </c>
      <c r="CD82" s="116">
        <f t="shared" si="68"/>
        <v>-0.66068363636363647</v>
      </c>
      <c r="CE82" s="116">
        <f t="shared" si="69"/>
        <v>-0.14195862068965534</v>
      </c>
      <c r="CF82" s="116">
        <f t="shared" si="70"/>
        <v>-0.72854690909090913</v>
      </c>
      <c r="CG82" s="116">
        <f t="shared" si="71"/>
        <v>-0.30558511627906998</v>
      </c>
      <c r="CH82" s="116">
        <f t="shared" si="72"/>
        <v>-0.7378160390243903</v>
      </c>
      <c r="CI82" s="116">
        <f t="shared" si="73"/>
        <v>-0.33644800000000025</v>
      </c>
      <c r="CJ82" s="116">
        <f t="shared" si="74"/>
        <v>-0.74706959058823541</v>
      </c>
      <c r="CK82" s="116">
        <f t="shared" si="75"/>
        <v>-0.36767397647058847</v>
      </c>
      <c r="CL82" s="116">
        <f t="shared" si="76"/>
        <v>-0.75033320877419363</v>
      </c>
      <c r="CM82" s="116">
        <f t="shared" si="77"/>
        <v>-0.37075849365853686</v>
      </c>
      <c r="CN82" s="116">
        <f t="shared" si="78"/>
        <v>-0.75</v>
      </c>
      <c r="CO82" s="116">
        <f t="shared" si="79"/>
        <v>-0.375</v>
      </c>
    </row>
    <row r="83" spans="1:93">
      <c r="A83" s="41" t="s">
        <v>102</v>
      </c>
      <c r="B83" s="44" t="s">
        <v>10</v>
      </c>
      <c r="C83" s="100">
        <v>5</v>
      </c>
      <c r="D83" s="44">
        <v>5</v>
      </c>
      <c r="E83" s="44">
        <v>5</v>
      </c>
      <c r="F83" s="44"/>
      <c r="G83" s="44"/>
      <c r="H83" s="44"/>
      <c r="I83" s="44"/>
      <c r="K83" s="103">
        <f>_xlfn.XLOOKUP($C83,'SQUO grid'!$B$4:$B$18,'SQUO grid'!C$4:C$18,"error",0,1)</f>
        <v>6</v>
      </c>
      <c r="L83" s="103">
        <f>_xlfn.XLOOKUP($C83,'SQUO grid'!$B$4:$B$18,'SQUO grid'!D$4:D$18,"error",0,1)</f>
        <v>12</v>
      </c>
      <c r="M83" s="103">
        <f>_xlfn.XLOOKUP($C83,'SQUO grid'!$B$4:$B$18,'SQUO grid'!E$4:E$18,"error",0,1)</f>
        <v>12.05</v>
      </c>
      <c r="N83" s="103">
        <f>_xlfn.XLOOKUP($C83,'SQUO grid'!$B$4:$B$18,'SQUO grid'!F$4:F$18,"error",0,1)</f>
        <v>14</v>
      </c>
      <c r="O83" s="103">
        <f>_xlfn.XLOOKUP($C83,'SQUO grid'!$B$4:$B$18,'SQUO grid'!G$4:G$18,"error",0,1)</f>
        <v>13</v>
      </c>
      <c r="P83" s="103">
        <f>_xlfn.XLOOKUP($C83,'SQUO grid'!$B$4:$B$18,'SQUO grid'!H$4:H$18,"error",0,1)</f>
        <v>17</v>
      </c>
      <c r="Q83" s="103">
        <f>_xlfn.XLOOKUP($C83,'SQUO grid'!$B$4:$B$18,'SQUO grid'!I$4:I$18,"error",0,1)</f>
        <v>15</v>
      </c>
      <c r="R83" s="103">
        <f>_xlfn.XLOOKUP($C83,'SQUO grid'!$B$4:$B$18,'SQUO grid'!J$4:J$18,"error",0,1)</f>
        <v>20</v>
      </c>
      <c r="S83" s="103">
        <f>_xlfn.XLOOKUP($C83,'SQUO grid'!$B$4:$B$18,'SQUO grid'!K$4:K$18,"error",0,1)</f>
        <v>22</v>
      </c>
      <c r="T83" s="103">
        <f>_xlfn.XLOOKUP($C83,'SQUO grid'!$B$4:$B$18,'SQUO grid'!L$4:L$18,"error",0,1)</f>
        <v>29</v>
      </c>
      <c r="U83" s="103">
        <f>_xlfn.XLOOKUP($C83,'SQUO grid'!$B$4:$B$18,'SQUO grid'!M$4:M$18,"error",0,1)</f>
        <v>33</v>
      </c>
      <c r="V83" s="103">
        <f>_xlfn.XLOOKUP($C83,'SQUO grid'!$B$4:$B$18,'SQUO grid'!N$4:N$18,"error",0,1)</f>
        <v>43</v>
      </c>
      <c r="W83" s="103">
        <f>_xlfn.XLOOKUP($C83,'SQUO grid'!$B$4:$B$18,'SQUO grid'!O$4:O$18,"error",0,1)</f>
        <v>41</v>
      </c>
      <c r="X83" s="103">
        <f>_xlfn.XLOOKUP($C83,'SQUO grid'!$B$4:$B$18,'SQUO grid'!P$4:P$18,"error",0,1)</f>
        <v>54</v>
      </c>
      <c r="Y83" s="103">
        <f>_xlfn.XLOOKUP($C83,'SQUO grid'!$B$4:$B$18,'SQUO grid'!Q$4:Q$18,"error",0,1)</f>
        <v>51</v>
      </c>
      <c r="Z83" s="103">
        <f>_xlfn.XLOOKUP($C83,'SQUO grid'!$B$4:$B$18,'SQUO grid'!R$4:R$18,"error",0,1)</f>
        <v>68</v>
      </c>
      <c r="AA83" s="103">
        <f>_xlfn.XLOOKUP($C83,'SQUO grid'!$B$4:$B$18,'SQUO grid'!S$4:S$18,"error",0,1)</f>
        <v>62</v>
      </c>
      <c r="AB83" s="103">
        <f>_xlfn.XLOOKUP($C83,'SQUO grid'!$B$4:$B$18,'SQUO grid'!T$4:T$18,"error",0,1)</f>
        <v>82</v>
      </c>
      <c r="AC83" s="103">
        <f>_xlfn.XLOOKUP($C83,'SQUO grid'!$B$4:$B$18,'SQUO grid'!U$4:U$18,"error",0,1)</f>
        <v>72</v>
      </c>
      <c r="AD83" s="103">
        <f>_xlfn.XLOOKUP($C83,'SQUO grid'!$B$4:$B$18,'SQUO grid'!V$4:V$18,"error",0,1)</f>
        <v>96</v>
      </c>
      <c r="AF83" s="103">
        <f>_xlfn.XLOOKUP($D83,'Compiled grid proposal'!$C$5:$C$22,'Compiled grid proposal'!D$5:D$22,"error",0,1)</f>
        <v>3.5999999999999996</v>
      </c>
      <c r="AG83" s="103">
        <f>_xlfn.XLOOKUP($D83,'Compiled grid proposal'!$C$5:$C$22,'Compiled grid proposal'!E$5:E$22,"error",0,1)</f>
        <v>12</v>
      </c>
      <c r="AH83" s="103">
        <f>_xlfn.XLOOKUP($D83,'Compiled grid proposal'!$C$5:$C$22,'Compiled grid proposal'!F$5:F$22,"error",0,1)</f>
        <v>4.3199999999999994</v>
      </c>
      <c r="AI83" s="103">
        <f>_xlfn.XLOOKUP($D83,'Compiled grid proposal'!$C$5:$C$22,'Compiled grid proposal'!G$5:G$22,"error",0,1)</f>
        <v>14.399999999999999</v>
      </c>
      <c r="AJ83" s="103">
        <f>_xlfn.XLOOKUP($D83,'Compiled grid proposal'!$C$5:$C$22,'Compiled grid proposal'!H$5:H$22,"error",0,1)</f>
        <v>5.1839999999999993</v>
      </c>
      <c r="AK83" s="103">
        <f>_xlfn.XLOOKUP($D83,'Compiled grid proposal'!$C$5:$C$22,'Compiled grid proposal'!I$5:I$22,"error",0,1)</f>
        <v>17.279999999999998</v>
      </c>
      <c r="AL83" s="103">
        <f>_xlfn.XLOOKUP($D83,'Compiled grid proposal'!$C$5:$C$22,'Compiled grid proposal'!J$5:J$22,"error",0,1)</f>
        <v>6.2207999999999988</v>
      </c>
      <c r="AM83" s="103">
        <f>_xlfn.XLOOKUP($D83,'Compiled grid proposal'!$C$5:$C$22,'Compiled grid proposal'!K$5:K$22,"error",0,1)</f>
        <v>20.735999999999997</v>
      </c>
      <c r="AN83" s="103">
        <f>_xlfn.XLOOKUP($D83,'Compiled grid proposal'!$C$5:$C$22,'Compiled grid proposal'!L$5:L$22,"error",0,1)</f>
        <v>7.4649599999999978</v>
      </c>
      <c r="AO83" s="103">
        <f>_xlfn.XLOOKUP($D83,'Compiled grid proposal'!$C$5:$C$22,'Compiled grid proposal'!M$5:M$22,"error",0,1)</f>
        <v>24.883199999999995</v>
      </c>
      <c r="AP83" s="103">
        <f>_xlfn.XLOOKUP($D83,'Compiled grid proposal'!$C$5:$C$22,'Compiled grid proposal'!N$5:N$22,"error",0,1)</f>
        <v>8.957951999999997</v>
      </c>
      <c r="AQ83" s="103">
        <f>_xlfn.XLOOKUP($D83,'Compiled grid proposal'!$C$5:$C$22,'Compiled grid proposal'!O$5:O$22,"error",0,1)</f>
        <v>29.859839999999991</v>
      </c>
      <c r="AR83" s="103">
        <f>_xlfn.XLOOKUP($D83,'Compiled grid proposal'!$C$5:$C$22,'Compiled grid proposal'!P$5:P$22,"error",0,1)</f>
        <v>10.749542399999996</v>
      </c>
      <c r="AS83" s="103">
        <f>_xlfn.XLOOKUP($D83,'Compiled grid proposal'!$C$5:$C$22,'Compiled grid proposal'!Q$5:Q$22,"error",0,1)</f>
        <v>35.831807999999988</v>
      </c>
      <c r="AT83" s="103">
        <f>_xlfn.XLOOKUP($D83,'Compiled grid proposal'!$C$5:$C$22,'Compiled grid proposal'!R$5:R$22,"error",0,1)</f>
        <v>12.899450879999995</v>
      </c>
      <c r="AU83" s="103">
        <f>_xlfn.XLOOKUP($D83,'Compiled grid proposal'!$C$5:$C$22,'Compiled grid proposal'!S$5:S$22,"error",0,1)</f>
        <v>42.998169599999983</v>
      </c>
      <c r="AV83" s="103">
        <f>_xlfn.XLOOKUP($D83,'Compiled grid proposal'!$C$5:$C$22,'Compiled grid proposal'!T$5:T$22,"error",0,1)</f>
        <v>15.479341055999992</v>
      </c>
      <c r="AW83" s="103">
        <f>_xlfn.XLOOKUP($D83,'Compiled grid proposal'!$C$5:$C$22,'Compiled grid proposal'!U$5:U$22,"error",0,1)</f>
        <v>51.597803519999978</v>
      </c>
      <c r="AX83" s="103">
        <f>_xlfn.XLOOKUP($D83,'Compiled grid proposal'!$C$5:$C$22,'Compiled grid proposal'!V$5:V$22,"error",0,1)</f>
        <v>18</v>
      </c>
      <c r="AY83" s="103">
        <f>_xlfn.XLOOKUP($D83,'Compiled grid proposal'!$C$5:$C$22,'Compiled grid proposal'!W$5:W$22,"error",0,1)</f>
        <v>60</v>
      </c>
      <c r="BA83" s="115">
        <f t="shared" si="40"/>
        <v>-2.4000000000000004</v>
      </c>
      <c r="BB83" s="115">
        <f t="shared" si="41"/>
        <v>0</v>
      </c>
      <c r="BC83" s="115">
        <f t="shared" si="42"/>
        <v>-7.7300000000000013</v>
      </c>
      <c r="BD83" s="115">
        <f t="shared" si="43"/>
        <v>0.39999999999999858</v>
      </c>
      <c r="BE83" s="115">
        <f t="shared" si="44"/>
        <v>-7.8160000000000007</v>
      </c>
      <c r="BF83" s="115">
        <f t="shared" si="45"/>
        <v>0.27999999999999758</v>
      </c>
      <c r="BG83" s="115">
        <f t="shared" si="46"/>
        <v>-8.7792000000000012</v>
      </c>
      <c r="BH83" s="115">
        <f t="shared" si="47"/>
        <v>0.7359999999999971</v>
      </c>
      <c r="BI83" s="115">
        <f t="shared" si="48"/>
        <v>-14.535040000000002</v>
      </c>
      <c r="BJ83" s="115">
        <f t="shared" si="49"/>
        <v>-4.1168000000000049</v>
      </c>
      <c r="BK83" s="115">
        <f t="shared" si="50"/>
        <v>-24.042048000000001</v>
      </c>
      <c r="BL83" s="115">
        <f t="shared" si="51"/>
        <v>-13.140160000000009</v>
      </c>
      <c r="BM83" s="115">
        <f t="shared" si="52"/>
        <v>-30.250457600000004</v>
      </c>
      <c r="BN83" s="115">
        <f t="shared" si="53"/>
        <v>-18.168192000000012</v>
      </c>
      <c r="BO83" s="115">
        <f t="shared" si="54"/>
        <v>-38.100549120000004</v>
      </c>
      <c r="BP83" s="115">
        <f t="shared" si="55"/>
        <v>-25.001830400000017</v>
      </c>
      <c r="BQ83" s="115">
        <f t="shared" si="56"/>
        <v>-46.520658944000004</v>
      </c>
      <c r="BR83" s="115">
        <f t="shared" si="57"/>
        <v>-30.402196480000022</v>
      </c>
      <c r="BS83" s="115">
        <f t="shared" si="58"/>
        <v>-54</v>
      </c>
      <c r="BT83" s="115">
        <f t="shared" si="59"/>
        <v>-36</v>
      </c>
      <c r="BV83" s="116">
        <f t="shared" si="60"/>
        <v>-0.40000000000000008</v>
      </c>
      <c r="BW83" s="116">
        <f t="shared" si="61"/>
        <v>0</v>
      </c>
      <c r="BX83" s="116">
        <f t="shared" si="62"/>
        <v>-0.64149377593361001</v>
      </c>
      <c r="BY83" s="116">
        <f t="shared" si="63"/>
        <v>2.857142857142847E-2</v>
      </c>
      <c r="BZ83" s="116">
        <f t="shared" si="64"/>
        <v>-0.60123076923076924</v>
      </c>
      <c r="CA83" s="116">
        <f t="shared" si="65"/>
        <v>1.6470588235293977E-2</v>
      </c>
      <c r="CB83" s="116">
        <f t="shared" si="66"/>
        <v>-0.58528000000000013</v>
      </c>
      <c r="CC83" s="116">
        <f t="shared" si="67"/>
        <v>3.6799999999999854E-2</v>
      </c>
      <c r="CD83" s="116">
        <f t="shared" si="68"/>
        <v>-0.66068363636363647</v>
      </c>
      <c r="CE83" s="116">
        <f t="shared" si="69"/>
        <v>-0.14195862068965534</v>
      </c>
      <c r="CF83" s="116">
        <f t="shared" si="70"/>
        <v>-0.72854690909090913</v>
      </c>
      <c r="CG83" s="116">
        <f t="shared" si="71"/>
        <v>-0.30558511627906998</v>
      </c>
      <c r="CH83" s="116">
        <f t="shared" si="72"/>
        <v>-0.7378160390243903</v>
      </c>
      <c r="CI83" s="116">
        <f t="shared" si="73"/>
        <v>-0.33644800000000025</v>
      </c>
      <c r="CJ83" s="116">
        <f t="shared" si="74"/>
        <v>-0.74706959058823541</v>
      </c>
      <c r="CK83" s="116">
        <f t="shared" si="75"/>
        <v>-0.36767397647058847</v>
      </c>
      <c r="CL83" s="116">
        <f t="shared" si="76"/>
        <v>-0.75033320877419363</v>
      </c>
      <c r="CM83" s="116">
        <f t="shared" si="77"/>
        <v>-0.37075849365853686</v>
      </c>
      <c r="CN83" s="116">
        <f t="shared" si="78"/>
        <v>-0.75</v>
      </c>
      <c r="CO83" s="116">
        <f t="shared" si="79"/>
        <v>-0.375</v>
      </c>
    </row>
    <row r="84" spans="1:93">
      <c r="A84" s="41" t="s">
        <v>103</v>
      </c>
      <c r="B84" s="44" t="s">
        <v>10</v>
      </c>
      <c r="C84" s="100">
        <v>5</v>
      </c>
      <c r="D84" s="44">
        <v>5</v>
      </c>
      <c r="E84" s="44">
        <v>9</v>
      </c>
      <c r="F84" s="44"/>
      <c r="G84" s="44" t="s">
        <v>18</v>
      </c>
      <c r="H84" s="44"/>
      <c r="I84" s="44" t="s">
        <v>18</v>
      </c>
      <c r="K84" s="103">
        <f>_xlfn.XLOOKUP($C84,'SQUO grid'!$B$4:$B$18,'SQUO grid'!C$4:C$18,"error",0,1)</f>
        <v>6</v>
      </c>
      <c r="L84" s="103">
        <f>_xlfn.XLOOKUP($C84,'SQUO grid'!$B$4:$B$18,'SQUO grid'!D$4:D$18,"error",0,1)</f>
        <v>12</v>
      </c>
      <c r="M84" s="103">
        <f>_xlfn.XLOOKUP($C84,'SQUO grid'!$B$4:$B$18,'SQUO grid'!E$4:E$18,"error",0,1)</f>
        <v>12.05</v>
      </c>
      <c r="N84" s="103">
        <f>_xlfn.XLOOKUP($C84,'SQUO grid'!$B$4:$B$18,'SQUO grid'!F$4:F$18,"error",0,1)</f>
        <v>14</v>
      </c>
      <c r="O84" s="103">
        <f>_xlfn.XLOOKUP($C84,'SQUO grid'!$B$4:$B$18,'SQUO grid'!G$4:G$18,"error",0,1)</f>
        <v>13</v>
      </c>
      <c r="P84" s="103">
        <f>_xlfn.XLOOKUP($C84,'SQUO grid'!$B$4:$B$18,'SQUO grid'!H$4:H$18,"error",0,1)</f>
        <v>17</v>
      </c>
      <c r="Q84" s="103">
        <f>_xlfn.XLOOKUP($C84,'SQUO grid'!$B$4:$B$18,'SQUO grid'!I$4:I$18,"error",0,1)</f>
        <v>15</v>
      </c>
      <c r="R84" s="103">
        <f>_xlfn.XLOOKUP($C84,'SQUO grid'!$B$4:$B$18,'SQUO grid'!J$4:J$18,"error",0,1)</f>
        <v>20</v>
      </c>
      <c r="S84" s="103">
        <f>_xlfn.XLOOKUP($C84,'SQUO grid'!$B$4:$B$18,'SQUO grid'!K$4:K$18,"error",0,1)</f>
        <v>22</v>
      </c>
      <c r="T84" s="103">
        <f>_xlfn.XLOOKUP($C84,'SQUO grid'!$B$4:$B$18,'SQUO grid'!L$4:L$18,"error",0,1)</f>
        <v>29</v>
      </c>
      <c r="U84" s="103">
        <f>_xlfn.XLOOKUP($C84,'SQUO grid'!$B$4:$B$18,'SQUO grid'!M$4:M$18,"error",0,1)</f>
        <v>33</v>
      </c>
      <c r="V84" s="103">
        <f>_xlfn.XLOOKUP($C84,'SQUO grid'!$B$4:$B$18,'SQUO grid'!N$4:N$18,"error",0,1)</f>
        <v>43</v>
      </c>
      <c r="W84" s="103">
        <f>_xlfn.XLOOKUP($C84,'SQUO grid'!$B$4:$B$18,'SQUO grid'!O$4:O$18,"error",0,1)</f>
        <v>41</v>
      </c>
      <c r="X84" s="103">
        <f>_xlfn.XLOOKUP($C84,'SQUO grid'!$B$4:$B$18,'SQUO grid'!P$4:P$18,"error",0,1)</f>
        <v>54</v>
      </c>
      <c r="Y84" s="103">
        <f>_xlfn.XLOOKUP($C84,'SQUO grid'!$B$4:$B$18,'SQUO grid'!Q$4:Q$18,"error",0,1)</f>
        <v>51</v>
      </c>
      <c r="Z84" s="103">
        <f>_xlfn.XLOOKUP($C84,'SQUO grid'!$B$4:$B$18,'SQUO grid'!R$4:R$18,"error",0,1)</f>
        <v>68</v>
      </c>
      <c r="AA84" s="103">
        <f>_xlfn.XLOOKUP($C84,'SQUO grid'!$B$4:$B$18,'SQUO grid'!S$4:S$18,"error",0,1)</f>
        <v>62</v>
      </c>
      <c r="AB84" s="103">
        <f>_xlfn.XLOOKUP($C84,'SQUO grid'!$B$4:$B$18,'SQUO grid'!T$4:T$18,"error",0,1)</f>
        <v>82</v>
      </c>
      <c r="AC84" s="103">
        <f>_xlfn.XLOOKUP($C84,'SQUO grid'!$B$4:$B$18,'SQUO grid'!U$4:U$18,"error",0,1)</f>
        <v>72</v>
      </c>
      <c r="AD84" s="103">
        <f>_xlfn.XLOOKUP($C84,'SQUO grid'!$B$4:$B$18,'SQUO grid'!V$4:V$18,"error",0,1)</f>
        <v>96</v>
      </c>
      <c r="AF84" s="103">
        <f>_xlfn.XLOOKUP($D84,'Compiled grid proposal'!$C$5:$C$22,'Compiled grid proposal'!D$5:D$22,"error",0,1)</f>
        <v>3.5999999999999996</v>
      </c>
      <c r="AG84" s="103">
        <f>_xlfn.XLOOKUP($D84,'Compiled grid proposal'!$C$5:$C$22,'Compiled grid proposal'!E$5:E$22,"error",0,1)</f>
        <v>12</v>
      </c>
      <c r="AH84" s="103">
        <f>_xlfn.XLOOKUP($D84,'Compiled grid proposal'!$C$5:$C$22,'Compiled grid proposal'!F$5:F$22,"error",0,1)</f>
        <v>4.3199999999999994</v>
      </c>
      <c r="AI84" s="103">
        <f>_xlfn.XLOOKUP($D84,'Compiled grid proposal'!$C$5:$C$22,'Compiled grid proposal'!G$5:G$22,"error",0,1)</f>
        <v>14.399999999999999</v>
      </c>
      <c r="AJ84" s="103">
        <f>_xlfn.XLOOKUP($D84,'Compiled grid proposal'!$C$5:$C$22,'Compiled grid proposal'!H$5:H$22,"error",0,1)</f>
        <v>5.1839999999999993</v>
      </c>
      <c r="AK84" s="103">
        <f>_xlfn.XLOOKUP($D84,'Compiled grid proposal'!$C$5:$C$22,'Compiled grid proposal'!I$5:I$22,"error",0,1)</f>
        <v>17.279999999999998</v>
      </c>
      <c r="AL84" s="103">
        <f>_xlfn.XLOOKUP($D84,'Compiled grid proposal'!$C$5:$C$22,'Compiled grid proposal'!J$5:J$22,"error",0,1)</f>
        <v>6.2207999999999988</v>
      </c>
      <c r="AM84" s="103">
        <f>_xlfn.XLOOKUP($D84,'Compiled grid proposal'!$C$5:$C$22,'Compiled grid proposal'!K$5:K$22,"error",0,1)</f>
        <v>20.735999999999997</v>
      </c>
      <c r="AN84" s="103">
        <f>_xlfn.XLOOKUP($D84,'Compiled grid proposal'!$C$5:$C$22,'Compiled grid proposal'!L$5:L$22,"error",0,1)</f>
        <v>7.4649599999999978</v>
      </c>
      <c r="AO84" s="103">
        <f>_xlfn.XLOOKUP($D84,'Compiled grid proposal'!$C$5:$C$22,'Compiled grid proposal'!M$5:M$22,"error",0,1)</f>
        <v>24.883199999999995</v>
      </c>
      <c r="AP84" s="103">
        <f>_xlfn.XLOOKUP($D84,'Compiled grid proposal'!$C$5:$C$22,'Compiled grid proposal'!N$5:N$22,"error",0,1)</f>
        <v>8.957951999999997</v>
      </c>
      <c r="AQ84" s="103">
        <f>_xlfn.XLOOKUP($D84,'Compiled grid proposal'!$C$5:$C$22,'Compiled grid proposal'!O$5:O$22,"error",0,1)</f>
        <v>29.859839999999991</v>
      </c>
      <c r="AR84" s="103">
        <f>_xlfn.XLOOKUP($D84,'Compiled grid proposal'!$C$5:$C$22,'Compiled grid proposal'!P$5:P$22,"error",0,1)</f>
        <v>10.749542399999996</v>
      </c>
      <c r="AS84" s="103">
        <f>_xlfn.XLOOKUP($D84,'Compiled grid proposal'!$C$5:$C$22,'Compiled grid proposal'!Q$5:Q$22,"error",0,1)</f>
        <v>35.831807999999988</v>
      </c>
      <c r="AT84" s="103">
        <f>_xlfn.XLOOKUP($D84,'Compiled grid proposal'!$C$5:$C$22,'Compiled grid proposal'!R$5:R$22,"error",0,1)</f>
        <v>12.899450879999995</v>
      </c>
      <c r="AU84" s="103">
        <f>_xlfn.XLOOKUP($D84,'Compiled grid proposal'!$C$5:$C$22,'Compiled grid proposal'!S$5:S$22,"error",0,1)</f>
        <v>42.998169599999983</v>
      </c>
      <c r="AV84" s="103">
        <f>_xlfn.XLOOKUP($D84,'Compiled grid proposal'!$C$5:$C$22,'Compiled grid proposal'!T$5:T$22,"error",0,1)</f>
        <v>15.479341055999992</v>
      </c>
      <c r="AW84" s="103">
        <f>_xlfn.XLOOKUP($D84,'Compiled grid proposal'!$C$5:$C$22,'Compiled grid proposal'!U$5:U$22,"error",0,1)</f>
        <v>51.597803519999978</v>
      </c>
      <c r="AX84" s="103">
        <f>_xlfn.XLOOKUP($D84,'Compiled grid proposal'!$C$5:$C$22,'Compiled grid proposal'!V$5:V$22,"error",0,1)</f>
        <v>18</v>
      </c>
      <c r="AY84" s="103">
        <f>_xlfn.XLOOKUP($D84,'Compiled grid proposal'!$C$5:$C$22,'Compiled grid proposal'!W$5:W$22,"error",0,1)</f>
        <v>60</v>
      </c>
      <c r="BA84" s="115">
        <f t="shared" si="40"/>
        <v>-2.4000000000000004</v>
      </c>
      <c r="BB84" s="115">
        <f t="shared" si="41"/>
        <v>0</v>
      </c>
      <c r="BC84" s="115">
        <f t="shared" si="42"/>
        <v>-7.7300000000000013</v>
      </c>
      <c r="BD84" s="115">
        <f t="shared" si="43"/>
        <v>0.39999999999999858</v>
      </c>
      <c r="BE84" s="115">
        <f t="shared" si="44"/>
        <v>-7.8160000000000007</v>
      </c>
      <c r="BF84" s="115">
        <f t="shared" si="45"/>
        <v>0.27999999999999758</v>
      </c>
      <c r="BG84" s="115">
        <f t="shared" si="46"/>
        <v>-8.7792000000000012</v>
      </c>
      <c r="BH84" s="115">
        <f t="shared" si="47"/>
        <v>0.7359999999999971</v>
      </c>
      <c r="BI84" s="115">
        <f t="shared" si="48"/>
        <v>-14.535040000000002</v>
      </c>
      <c r="BJ84" s="115">
        <f t="shared" si="49"/>
        <v>-4.1168000000000049</v>
      </c>
      <c r="BK84" s="115">
        <f t="shared" si="50"/>
        <v>-24.042048000000001</v>
      </c>
      <c r="BL84" s="115">
        <f t="shared" si="51"/>
        <v>-13.140160000000009</v>
      </c>
      <c r="BM84" s="115">
        <f t="shared" si="52"/>
        <v>-30.250457600000004</v>
      </c>
      <c r="BN84" s="115">
        <f t="shared" si="53"/>
        <v>-18.168192000000012</v>
      </c>
      <c r="BO84" s="115">
        <f t="shared" si="54"/>
        <v>-38.100549120000004</v>
      </c>
      <c r="BP84" s="115">
        <f t="shared" si="55"/>
        <v>-25.001830400000017</v>
      </c>
      <c r="BQ84" s="115">
        <f t="shared" si="56"/>
        <v>-46.520658944000004</v>
      </c>
      <c r="BR84" s="115">
        <f t="shared" si="57"/>
        <v>-30.402196480000022</v>
      </c>
      <c r="BS84" s="115">
        <f t="shared" si="58"/>
        <v>-54</v>
      </c>
      <c r="BT84" s="115">
        <f t="shared" si="59"/>
        <v>-36</v>
      </c>
      <c r="BV84" s="116">
        <f t="shared" si="60"/>
        <v>-0.40000000000000008</v>
      </c>
      <c r="BW84" s="116">
        <f t="shared" si="61"/>
        <v>0</v>
      </c>
      <c r="BX84" s="116">
        <f t="shared" si="62"/>
        <v>-0.64149377593361001</v>
      </c>
      <c r="BY84" s="116">
        <f t="shared" si="63"/>
        <v>2.857142857142847E-2</v>
      </c>
      <c r="BZ84" s="116">
        <f t="shared" si="64"/>
        <v>-0.60123076923076924</v>
      </c>
      <c r="CA84" s="116">
        <f t="shared" si="65"/>
        <v>1.6470588235293977E-2</v>
      </c>
      <c r="CB84" s="116">
        <f t="shared" si="66"/>
        <v>-0.58528000000000013</v>
      </c>
      <c r="CC84" s="116">
        <f t="shared" si="67"/>
        <v>3.6799999999999854E-2</v>
      </c>
      <c r="CD84" s="116">
        <f t="shared" si="68"/>
        <v>-0.66068363636363647</v>
      </c>
      <c r="CE84" s="116">
        <f t="shared" si="69"/>
        <v>-0.14195862068965534</v>
      </c>
      <c r="CF84" s="116">
        <f t="shared" si="70"/>
        <v>-0.72854690909090913</v>
      </c>
      <c r="CG84" s="116">
        <f t="shared" si="71"/>
        <v>-0.30558511627906998</v>
      </c>
      <c r="CH84" s="116">
        <f t="shared" si="72"/>
        <v>-0.7378160390243903</v>
      </c>
      <c r="CI84" s="116">
        <f t="shared" si="73"/>
        <v>-0.33644800000000025</v>
      </c>
      <c r="CJ84" s="116">
        <f t="shared" si="74"/>
        <v>-0.74706959058823541</v>
      </c>
      <c r="CK84" s="116">
        <f t="shared" si="75"/>
        <v>-0.36767397647058847</v>
      </c>
      <c r="CL84" s="116">
        <f t="shared" si="76"/>
        <v>-0.75033320877419363</v>
      </c>
      <c r="CM84" s="116">
        <f t="shared" si="77"/>
        <v>-0.37075849365853686</v>
      </c>
      <c r="CN84" s="116">
        <f t="shared" si="78"/>
        <v>-0.75</v>
      </c>
      <c r="CO84" s="116">
        <f t="shared" si="79"/>
        <v>-0.375</v>
      </c>
    </row>
    <row r="85" spans="1:93">
      <c r="A85" s="41" t="s">
        <v>104</v>
      </c>
      <c r="B85" s="44" t="s">
        <v>10</v>
      </c>
      <c r="C85" s="100">
        <v>5</v>
      </c>
      <c r="D85" s="44">
        <v>5</v>
      </c>
      <c r="E85" s="44">
        <v>5</v>
      </c>
      <c r="F85" s="44"/>
      <c r="G85" s="44"/>
      <c r="H85" s="44"/>
      <c r="I85" s="44"/>
      <c r="K85" s="103">
        <f>_xlfn.XLOOKUP($C85,'SQUO grid'!$B$4:$B$18,'SQUO grid'!C$4:C$18,"error",0,1)</f>
        <v>6</v>
      </c>
      <c r="L85" s="103">
        <f>_xlfn.XLOOKUP($C85,'SQUO grid'!$B$4:$B$18,'SQUO grid'!D$4:D$18,"error",0,1)</f>
        <v>12</v>
      </c>
      <c r="M85" s="103">
        <f>_xlfn.XLOOKUP($C85,'SQUO grid'!$B$4:$B$18,'SQUO grid'!E$4:E$18,"error",0,1)</f>
        <v>12.05</v>
      </c>
      <c r="N85" s="103">
        <f>_xlfn.XLOOKUP($C85,'SQUO grid'!$B$4:$B$18,'SQUO grid'!F$4:F$18,"error",0,1)</f>
        <v>14</v>
      </c>
      <c r="O85" s="103">
        <f>_xlfn.XLOOKUP($C85,'SQUO grid'!$B$4:$B$18,'SQUO grid'!G$4:G$18,"error",0,1)</f>
        <v>13</v>
      </c>
      <c r="P85" s="103">
        <f>_xlfn.XLOOKUP($C85,'SQUO grid'!$B$4:$B$18,'SQUO grid'!H$4:H$18,"error",0,1)</f>
        <v>17</v>
      </c>
      <c r="Q85" s="103">
        <f>_xlfn.XLOOKUP($C85,'SQUO grid'!$B$4:$B$18,'SQUO grid'!I$4:I$18,"error",0,1)</f>
        <v>15</v>
      </c>
      <c r="R85" s="103">
        <f>_xlfn.XLOOKUP($C85,'SQUO grid'!$B$4:$B$18,'SQUO grid'!J$4:J$18,"error",0,1)</f>
        <v>20</v>
      </c>
      <c r="S85" s="103">
        <f>_xlfn.XLOOKUP($C85,'SQUO grid'!$B$4:$B$18,'SQUO grid'!K$4:K$18,"error",0,1)</f>
        <v>22</v>
      </c>
      <c r="T85" s="103">
        <f>_xlfn.XLOOKUP($C85,'SQUO grid'!$B$4:$B$18,'SQUO grid'!L$4:L$18,"error",0,1)</f>
        <v>29</v>
      </c>
      <c r="U85" s="103">
        <f>_xlfn.XLOOKUP($C85,'SQUO grid'!$B$4:$B$18,'SQUO grid'!M$4:M$18,"error",0,1)</f>
        <v>33</v>
      </c>
      <c r="V85" s="103">
        <f>_xlfn.XLOOKUP($C85,'SQUO grid'!$B$4:$B$18,'SQUO grid'!N$4:N$18,"error",0,1)</f>
        <v>43</v>
      </c>
      <c r="W85" s="103">
        <f>_xlfn.XLOOKUP($C85,'SQUO grid'!$B$4:$B$18,'SQUO grid'!O$4:O$18,"error",0,1)</f>
        <v>41</v>
      </c>
      <c r="X85" s="103">
        <f>_xlfn.XLOOKUP($C85,'SQUO grid'!$B$4:$B$18,'SQUO grid'!P$4:P$18,"error",0,1)</f>
        <v>54</v>
      </c>
      <c r="Y85" s="103">
        <f>_xlfn.XLOOKUP($C85,'SQUO grid'!$B$4:$B$18,'SQUO grid'!Q$4:Q$18,"error",0,1)</f>
        <v>51</v>
      </c>
      <c r="Z85" s="103">
        <f>_xlfn.XLOOKUP($C85,'SQUO grid'!$B$4:$B$18,'SQUO grid'!R$4:R$18,"error",0,1)</f>
        <v>68</v>
      </c>
      <c r="AA85" s="103">
        <f>_xlfn.XLOOKUP($C85,'SQUO grid'!$B$4:$B$18,'SQUO grid'!S$4:S$18,"error",0,1)</f>
        <v>62</v>
      </c>
      <c r="AB85" s="103">
        <f>_xlfn.XLOOKUP($C85,'SQUO grid'!$B$4:$B$18,'SQUO grid'!T$4:T$18,"error",0,1)</f>
        <v>82</v>
      </c>
      <c r="AC85" s="103">
        <f>_xlfn.XLOOKUP($C85,'SQUO grid'!$B$4:$B$18,'SQUO grid'!U$4:U$18,"error",0,1)</f>
        <v>72</v>
      </c>
      <c r="AD85" s="103">
        <f>_xlfn.XLOOKUP($C85,'SQUO grid'!$B$4:$B$18,'SQUO grid'!V$4:V$18,"error",0,1)</f>
        <v>96</v>
      </c>
      <c r="AF85" s="103">
        <f>_xlfn.XLOOKUP($D85,'Compiled grid proposal'!$C$5:$C$22,'Compiled grid proposal'!D$5:D$22,"error",0,1)</f>
        <v>3.5999999999999996</v>
      </c>
      <c r="AG85" s="103">
        <f>_xlfn.XLOOKUP($D85,'Compiled grid proposal'!$C$5:$C$22,'Compiled grid proposal'!E$5:E$22,"error",0,1)</f>
        <v>12</v>
      </c>
      <c r="AH85" s="103">
        <f>_xlfn.XLOOKUP($D85,'Compiled grid proposal'!$C$5:$C$22,'Compiled grid proposal'!F$5:F$22,"error",0,1)</f>
        <v>4.3199999999999994</v>
      </c>
      <c r="AI85" s="103">
        <f>_xlfn.XLOOKUP($D85,'Compiled grid proposal'!$C$5:$C$22,'Compiled grid proposal'!G$5:G$22,"error",0,1)</f>
        <v>14.399999999999999</v>
      </c>
      <c r="AJ85" s="103">
        <f>_xlfn.XLOOKUP($D85,'Compiled grid proposal'!$C$5:$C$22,'Compiled grid proposal'!H$5:H$22,"error",0,1)</f>
        <v>5.1839999999999993</v>
      </c>
      <c r="AK85" s="103">
        <f>_xlfn.XLOOKUP($D85,'Compiled grid proposal'!$C$5:$C$22,'Compiled grid proposal'!I$5:I$22,"error",0,1)</f>
        <v>17.279999999999998</v>
      </c>
      <c r="AL85" s="103">
        <f>_xlfn.XLOOKUP($D85,'Compiled grid proposal'!$C$5:$C$22,'Compiled grid proposal'!J$5:J$22,"error",0,1)</f>
        <v>6.2207999999999988</v>
      </c>
      <c r="AM85" s="103">
        <f>_xlfn.XLOOKUP($D85,'Compiled grid proposal'!$C$5:$C$22,'Compiled grid proposal'!K$5:K$22,"error",0,1)</f>
        <v>20.735999999999997</v>
      </c>
      <c r="AN85" s="103">
        <f>_xlfn.XLOOKUP($D85,'Compiled grid proposal'!$C$5:$C$22,'Compiled grid proposal'!L$5:L$22,"error",0,1)</f>
        <v>7.4649599999999978</v>
      </c>
      <c r="AO85" s="103">
        <f>_xlfn.XLOOKUP($D85,'Compiled grid proposal'!$C$5:$C$22,'Compiled grid proposal'!M$5:M$22,"error",0,1)</f>
        <v>24.883199999999995</v>
      </c>
      <c r="AP85" s="103">
        <f>_xlfn.XLOOKUP($D85,'Compiled grid proposal'!$C$5:$C$22,'Compiled grid proposal'!N$5:N$22,"error",0,1)</f>
        <v>8.957951999999997</v>
      </c>
      <c r="AQ85" s="103">
        <f>_xlfn.XLOOKUP($D85,'Compiled grid proposal'!$C$5:$C$22,'Compiled grid proposal'!O$5:O$22,"error",0,1)</f>
        <v>29.859839999999991</v>
      </c>
      <c r="AR85" s="103">
        <f>_xlfn.XLOOKUP($D85,'Compiled grid proposal'!$C$5:$C$22,'Compiled grid proposal'!P$5:P$22,"error",0,1)</f>
        <v>10.749542399999996</v>
      </c>
      <c r="AS85" s="103">
        <f>_xlfn.XLOOKUP($D85,'Compiled grid proposal'!$C$5:$C$22,'Compiled grid proposal'!Q$5:Q$22,"error",0,1)</f>
        <v>35.831807999999988</v>
      </c>
      <c r="AT85" s="103">
        <f>_xlfn.XLOOKUP($D85,'Compiled grid proposal'!$C$5:$C$22,'Compiled grid proposal'!R$5:R$22,"error",0,1)</f>
        <v>12.899450879999995</v>
      </c>
      <c r="AU85" s="103">
        <f>_xlfn.XLOOKUP($D85,'Compiled grid proposal'!$C$5:$C$22,'Compiled grid proposal'!S$5:S$22,"error",0,1)</f>
        <v>42.998169599999983</v>
      </c>
      <c r="AV85" s="103">
        <f>_xlfn.XLOOKUP($D85,'Compiled grid proposal'!$C$5:$C$22,'Compiled grid proposal'!T$5:T$22,"error",0,1)</f>
        <v>15.479341055999992</v>
      </c>
      <c r="AW85" s="103">
        <f>_xlfn.XLOOKUP($D85,'Compiled grid proposal'!$C$5:$C$22,'Compiled grid proposal'!U$5:U$22,"error",0,1)</f>
        <v>51.597803519999978</v>
      </c>
      <c r="AX85" s="103">
        <f>_xlfn.XLOOKUP($D85,'Compiled grid proposal'!$C$5:$C$22,'Compiled grid proposal'!V$5:V$22,"error",0,1)</f>
        <v>18</v>
      </c>
      <c r="AY85" s="103">
        <f>_xlfn.XLOOKUP($D85,'Compiled grid proposal'!$C$5:$C$22,'Compiled grid proposal'!W$5:W$22,"error",0,1)</f>
        <v>60</v>
      </c>
      <c r="BA85" s="115">
        <f t="shared" si="40"/>
        <v>-2.4000000000000004</v>
      </c>
      <c r="BB85" s="115">
        <f t="shared" si="41"/>
        <v>0</v>
      </c>
      <c r="BC85" s="115">
        <f t="shared" si="42"/>
        <v>-7.7300000000000013</v>
      </c>
      <c r="BD85" s="115">
        <f t="shared" si="43"/>
        <v>0.39999999999999858</v>
      </c>
      <c r="BE85" s="115">
        <f t="shared" si="44"/>
        <v>-7.8160000000000007</v>
      </c>
      <c r="BF85" s="115">
        <f t="shared" si="45"/>
        <v>0.27999999999999758</v>
      </c>
      <c r="BG85" s="115">
        <f t="shared" si="46"/>
        <v>-8.7792000000000012</v>
      </c>
      <c r="BH85" s="115">
        <f t="shared" si="47"/>
        <v>0.7359999999999971</v>
      </c>
      <c r="BI85" s="115">
        <f t="shared" si="48"/>
        <v>-14.535040000000002</v>
      </c>
      <c r="BJ85" s="115">
        <f t="shared" si="49"/>
        <v>-4.1168000000000049</v>
      </c>
      <c r="BK85" s="115">
        <f t="shared" si="50"/>
        <v>-24.042048000000001</v>
      </c>
      <c r="BL85" s="115">
        <f t="shared" si="51"/>
        <v>-13.140160000000009</v>
      </c>
      <c r="BM85" s="115">
        <f t="shared" si="52"/>
        <v>-30.250457600000004</v>
      </c>
      <c r="BN85" s="115">
        <f t="shared" si="53"/>
        <v>-18.168192000000012</v>
      </c>
      <c r="BO85" s="115">
        <f t="shared" si="54"/>
        <v>-38.100549120000004</v>
      </c>
      <c r="BP85" s="115">
        <f t="shared" si="55"/>
        <v>-25.001830400000017</v>
      </c>
      <c r="BQ85" s="115">
        <f t="shared" si="56"/>
        <v>-46.520658944000004</v>
      </c>
      <c r="BR85" s="115">
        <f t="shared" si="57"/>
        <v>-30.402196480000022</v>
      </c>
      <c r="BS85" s="115">
        <f t="shared" si="58"/>
        <v>-54</v>
      </c>
      <c r="BT85" s="115">
        <f t="shared" si="59"/>
        <v>-36</v>
      </c>
      <c r="BV85" s="116">
        <f t="shared" si="60"/>
        <v>-0.40000000000000008</v>
      </c>
      <c r="BW85" s="116">
        <f t="shared" si="61"/>
        <v>0</v>
      </c>
      <c r="BX85" s="116">
        <f t="shared" si="62"/>
        <v>-0.64149377593361001</v>
      </c>
      <c r="BY85" s="116">
        <f t="shared" si="63"/>
        <v>2.857142857142847E-2</v>
      </c>
      <c r="BZ85" s="116">
        <f t="shared" si="64"/>
        <v>-0.60123076923076924</v>
      </c>
      <c r="CA85" s="116">
        <f t="shared" si="65"/>
        <v>1.6470588235293977E-2</v>
      </c>
      <c r="CB85" s="116">
        <f t="shared" si="66"/>
        <v>-0.58528000000000013</v>
      </c>
      <c r="CC85" s="116">
        <f t="shared" si="67"/>
        <v>3.6799999999999854E-2</v>
      </c>
      <c r="CD85" s="116">
        <f t="shared" si="68"/>
        <v>-0.66068363636363647</v>
      </c>
      <c r="CE85" s="116">
        <f t="shared" si="69"/>
        <v>-0.14195862068965534</v>
      </c>
      <c r="CF85" s="116">
        <f t="shared" si="70"/>
        <v>-0.72854690909090913</v>
      </c>
      <c r="CG85" s="116">
        <f t="shared" si="71"/>
        <v>-0.30558511627906998</v>
      </c>
      <c r="CH85" s="116">
        <f t="shared" si="72"/>
        <v>-0.7378160390243903</v>
      </c>
      <c r="CI85" s="116">
        <f t="shared" si="73"/>
        <v>-0.33644800000000025</v>
      </c>
      <c r="CJ85" s="116">
        <f t="shared" si="74"/>
        <v>-0.74706959058823541</v>
      </c>
      <c r="CK85" s="116">
        <f t="shared" si="75"/>
        <v>-0.36767397647058847</v>
      </c>
      <c r="CL85" s="116">
        <f t="shared" si="76"/>
        <v>-0.75033320877419363</v>
      </c>
      <c r="CM85" s="116">
        <f t="shared" si="77"/>
        <v>-0.37075849365853686</v>
      </c>
      <c r="CN85" s="116">
        <f t="shared" si="78"/>
        <v>-0.75</v>
      </c>
      <c r="CO85" s="116">
        <f t="shared" si="79"/>
        <v>-0.375</v>
      </c>
    </row>
    <row r="86" spans="1:93">
      <c r="A86" s="41" t="s">
        <v>105</v>
      </c>
      <c r="B86" s="44" t="s">
        <v>10</v>
      </c>
      <c r="C86" s="100">
        <v>5</v>
      </c>
      <c r="D86" s="44">
        <v>5</v>
      </c>
      <c r="E86" s="44">
        <v>5</v>
      </c>
      <c r="F86" s="44"/>
      <c r="G86" s="44"/>
      <c r="H86" s="44"/>
      <c r="I86" s="44"/>
      <c r="K86" s="103">
        <f>_xlfn.XLOOKUP($C86,'SQUO grid'!$B$4:$B$18,'SQUO grid'!C$4:C$18,"error",0,1)</f>
        <v>6</v>
      </c>
      <c r="L86" s="103">
        <f>_xlfn.XLOOKUP($C86,'SQUO grid'!$B$4:$B$18,'SQUO grid'!D$4:D$18,"error",0,1)</f>
        <v>12</v>
      </c>
      <c r="M86" s="103">
        <f>_xlfn.XLOOKUP($C86,'SQUO grid'!$B$4:$B$18,'SQUO grid'!E$4:E$18,"error",0,1)</f>
        <v>12.05</v>
      </c>
      <c r="N86" s="103">
        <f>_xlfn.XLOOKUP($C86,'SQUO grid'!$B$4:$B$18,'SQUO grid'!F$4:F$18,"error",0,1)</f>
        <v>14</v>
      </c>
      <c r="O86" s="103">
        <f>_xlfn.XLOOKUP($C86,'SQUO grid'!$B$4:$B$18,'SQUO grid'!G$4:G$18,"error",0,1)</f>
        <v>13</v>
      </c>
      <c r="P86" s="103">
        <f>_xlfn.XLOOKUP($C86,'SQUO grid'!$B$4:$B$18,'SQUO grid'!H$4:H$18,"error",0,1)</f>
        <v>17</v>
      </c>
      <c r="Q86" s="103">
        <f>_xlfn.XLOOKUP($C86,'SQUO grid'!$B$4:$B$18,'SQUO grid'!I$4:I$18,"error",0,1)</f>
        <v>15</v>
      </c>
      <c r="R86" s="103">
        <f>_xlfn.XLOOKUP($C86,'SQUO grid'!$B$4:$B$18,'SQUO grid'!J$4:J$18,"error",0,1)</f>
        <v>20</v>
      </c>
      <c r="S86" s="103">
        <f>_xlfn.XLOOKUP($C86,'SQUO grid'!$B$4:$B$18,'SQUO grid'!K$4:K$18,"error",0,1)</f>
        <v>22</v>
      </c>
      <c r="T86" s="103">
        <f>_xlfn.XLOOKUP($C86,'SQUO grid'!$B$4:$B$18,'SQUO grid'!L$4:L$18,"error",0,1)</f>
        <v>29</v>
      </c>
      <c r="U86" s="103">
        <f>_xlfn.XLOOKUP($C86,'SQUO grid'!$B$4:$B$18,'SQUO grid'!M$4:M$18,"error",0,1)</f>
        <v>33</v>
      </c>
      <c r="V86" s="103">
        <f>_xlfn.XLOOKUP($C86,'SQUO grid'!$B$4:$B$18,'SQUO grid'!N$4:N$18,"error",0,1)</f>
        <v>43</v>
      </c>
      <c r="W86" s="103">
        <f>_xlfn.XLOOKUP($C86,'SQUO grid'!$B$4:$B$18,'SQUO grid'!O$4:O$18,"error",0,1)</f>
        <v>41</v>
      </c>
      <c r="X86" s="103">
        <f>_xlfn.XLOOKUP($C86,'SQUO grid'!$B$4:$B$18,'SQUO grid'!P$4:P$18,"error",0,1)</f>
        <v>54</v>
      </c>
      <c r="Y86" s="103">
        <f>_xlfn.XLOOKUP($C86,'SQUO grid'!$B$4:$B$18,'SQUO grid'!Q$4:Q$18,"error",0,1)</f>
        <v>51</v>
      </c>
      <c r="Z86" s="103">
        <f>_xlfn.XLOOKUP($C86,'SQUO grid'!$B$4:$B$18,'SQUO grid'!R$4:R$18,"error",0,1)</f>
        <v>68</v>
      </c>
      <c r="AA86" s="103">
        <f>_xlfn.XLOOKUP($C86,'SQUO grid'!$B$4:$B$18,'SQUO grid'!S$4:S$18,"error",0,1)</f>
        <v>62</v>
      </c>
      <c r="AB86" s="103">
        <f>_xlfn.XLOOKUP($C86,'SQUO grid'!$B$4:$B$18,'SQUO grid'!T$4:T$18,"error",0,1)</f>
        <v>82</v>
      </c>
      <c r="AC86" s="103">
        <f>_xlfn.XLOOKUP($C86,'SQUO grid'!$B$4:$B$18,'SQUO grid'!U$4:U$18,"error",0,1)</f>
        <v>72</v>
      </c>
      <c r="AD86" s="103">
        <f>_xlfn.XLOOKUP($C86,'SQUO grid'!$B$4:$B$18,'SQUO grid'!V$4:V$18,"error",0,1)</f>
        <v>96</v>
      </c>
      <c r="AF86" s="103">
        <f>_xlfn.XLOOKUP($D86,'Compiled grid proposal'!$C$5:$C$22,'Compiled grid proposal'!D$5:D$22,"error",0,1)</f>
        <v>3.5999999999999996</v>
      </c>
      <c r="AG86" s="103">
        <f>_xlfn.XLOOKUP($D86,'Compiled grid proposal'!$C$5:$C$22,'Compiled grid proposal'!E$5:E$22,"error",0,1)</f>
        <v>12</v>
      </c>
      <c r="AH86" s="103">
        <f>_xlfn.XLOOKUP($D86,'Compiled grid proposal'!$C$5:$C$22,'Compiled grid proposal'!F$5:F$22,"error",0,1)</f>
        <v>4.3199999999999994</v>
      </c>
      <c r="AI86" s="103">
        <f>_xlfn.XLOOKUP($D86,'Compiled grid proposal'!$C$5:$C$22,'Compiled grid proposal'!G$5:G$22,"error",0,1)</f>
        <v>14.399999999999999</v>
      </c>
      <c r="AJ86" s="103">
        <f>_xlfn.XLOOKUP($D86,'Compiled grid proposal'!$C$5:$C$22,'Compiled grid proposal'!H$5:H$22,"error",0,1)</f>
        <v>5.1839999999999993</v>
      </c>
      <c r="AK86" s="103">
        <f>_xlfn.XLOOKUP($D86,'Compiled grid proposal'!$C$5:$C$22,'Compiled grid proposal'!I$5:I$22,"error",0,1)</f>
        <v>17.279999999999998</v>
      </c>
      <c r="AL86" s="103">
        <f>_xlfn.XLOOKUP($D86,'Compiled grid proposal'!$C$5:$C$22,'Compiled grid proposal'!J$5:J$22,"error",0,1)</f>
        <v>6.2207999999999988</v>
      </c>
      <c r="AM86" s="103">
        <f>_xlfn.XLOOKUP($D86,'Compiled grid proposal'!$C$5:$C$22,'Compiled grid proposal'!K$5:K$22,"error",0,1)</f>
        <v>20.735999999999997</v>
      </c>
      <c r="AN86" s="103">
        <f>_xlfn.XLOOKUP($D86,'Compiled grid proposal'!$C$5:$C$22,'Compiled grid proposal'!L$5:L$22,"error",0,1)</f>
        <v>7.4649599999999978</v>
      </c>
      <c r="AO86" s="103">
        <f>_xlfn.XLOOKUP($D86,'Compiled grid proposal'!$C$5:$C$22,'Compiled grid proposal'!M$5:M$22,"error",0,1)</f>
        <v>24.883199999999995</v>
      </c>
      <c r="AP86" s="103">
        <f>_xlfn.XLOOKUP($D86,'Compiled grid proposal'!$C$5:$C$22,'Compiled grid proposal'!N$5:N$22,"error",0,1)</f>
        <v>8.957951999999997</v>
      </c>
      <c r="AQ86" s="103">
        <f>_xlfn.XLOOKUP($D86,'Compiled grid proposal'!$C$5:$C$22,'Compiled grid proposal'!O$5:O$22,"error",0,1)</f>
        <v>29.859839999999991</v>
      </c>
      <c r="AR86" s="103">
        <f>_xlfn.XLOOKUP($D86,'Compiled grid proposal'!$C$5:$C$22,'Compiled grid proposal'!P$5:P$22,"error",0,1)</f>
        <v>10.749542399999996</v>
      </c>
      <c r="AS86" s="103">
        <f>_xlfn.XLOOKUP($D86,'Compiled grid proposal'!$C$5:$C$22,'Compiled grid proposal'!Q$5:Q$22,"error",0,1)</f>
        <v>35.831807999999988</v>
      </c>
      <c r="AT86" s="103">
        <f>_xlfn.XLOOKUP($D86,'Compiled grid proposal'!$C$5:$C$22,'Compiled grid proposal'!R$5:R$22,"error",0,1)</f>
        <v>12.899450879999995</v>
      </c>
      <c r="AU86" s="103">
        <f>_xlfn.XLOOKUP($D86,'Compiled grid proposal'!$C$5:$C$22,'Compiled grid proposal'!S$5:S$22,"error",0,1)</f>
        <v>42.998169599999983</v>
      </c>
      <c r="AV86" s="103">
        <f>_xlfn.XLOOKUP($D86,'Compiled grid proposal'!$C$5:$C$22,'Compiled grid proposal'!T$5:T$22,"error",0,1)</f>
        <v>15.479341055999992</v>
      </c>
      <c r="AW86" s="103">
        <f>_xlfn.XLOOKUP($D86,'Compiled grid proposal'!$C$5:$C$22,'Compiled grid proposal'!U$5:U$22,"error",0,1)</f>
        <v>51.597803519999978</v>
      </c>
      <c r="AX86" s="103">
        <f>_xlfn.XLOOKUP($D86,'Compiled grid proposal'!$C$5:$C$22,'Compiled grid proposal'!V$5:V$22,"error",0,1)</f>
        <v>18</v>
      </c>
      <c r="AY86" s="103">
        <f>_xlfn.XLOOKUP($D86,'Compiled grid proposal'!$C$5:$C$22,'Compiled grid proposal'!W$5:W$22,"error",0,1)</f>
        <v>60</v>
      </c>
      <c r="BA86" s="115">
        <f t="shared" si="40"/>
        <v>-2.4000000000000004</v>
      </c>
      <c r="BB86" s="115">
        <f t="shared" si="41"/>
        <v>0</v>
      </c>
      <c r="BC86" s="115">
        <f t="shared" si="42"/>
        <v>-7.7300000000000013</v>
      </c>
      <c r="BD86" s="115">
        <f t="shared" si="43"/>
        <v>0.39999999999999858</v>
      </c>
      <c r="BE86" s="115">
        <f t="shared" si="44"/>
        <v>-7.8160000000000007</v>
      </c>
      <c r="BF86" s="115">
        <f t="shared" si="45"/>
        <v>0.27999999999999758</v>
      </c>
      <c r="BG86" s="115">
        <f t="shared" si="46"/>
        <v>-8.7792000000000012</v>
      </c>
      <c r="BH86" s="115">
        <f t="shared" si="47"/>
        <v>0.7359999999999971</v>
      </c>
      <c r="BI86" s="115">
        <f t="shared" si="48"/>
        <v>-14.535040000000002</v>
      </c>
      <c r="BJ86" s="115">
        <f t="shared" si="49"/>
        <v>-4.1168000000000049</v>
      </c>
      <c r="BK86" s="115">
        <f t="shared" si="50"/>
        <v>-24.042048000000001</v>
      </c>
      <c r="BL86" s="115">
        <f t="shared" si="51"/>
        <v>-13.140160000000009</v>
      </c>
      <c r="BM86" s="115">
        <f t="shared" si="52"/>
        <v>-30.250457600000004</v>
      </c>
      <c r="BN86" s="115">
        <f t="shared" si="53"/>
        <v>-18.168192000000012</v>
      </c>
      <c r="BO86" s="115">
        <f t="shared" si="54"/>
        <v>-38.100549120000004</v>
      </c>
      <c r="BP86" s="115">
        <f t="shared" si="55"/>
        <v>-25.001830400000017</v>
      </c>
      <c r="BQ86" s="115">
        <f t="shared" si="56"/>
        <v>-46.520658944000004</v>
      </c>
      <c r="BR86" s="115">
        <f t="shared" si="57"/>
        <v>-30.402196480000022</v>
      </c>
      <c r="BS86" s="115">
        <f t="shared" si="58"/>
        <v>-54</v>
      </c>
      <c r="BT86" s="115">
        <f t="shared" si="59"/>
        <v>-36</v>
      </c>
      <c r="BV86" s="116">
        <f t="shared" si="60"/>
        <v>-0.40000000000000008</v>
      </c>
      <c r="BW86" s="116">
        <f t="shared" si="61"/>
        <v>0</v>
      </c>
      <c r="BX86" s="116">
        <f t="shared" si="62"/>
        <v>-0.64149377593361001</v>
      </c>
      <c r="BY86" s="116">
        <f t="shared" si="63"/>
        <v>2.857142857142847E-2</v>
      </c>
      <c r="BZ86" s="116">
        <f t="shared" si="64"/>
        <v>-0.60123076923076924</v>
      </c>
      <c r="CA86" s="116">
        <f t="shared" si="65"/>
        <v>1.6470588235293977E-2</v>
      </c>
      <c r="CB86" s="116">
        <f t="shared" si="66"/>
        <v>-0.58528000000000013</v>
      </c>
      <c r="CC86" s="116">
        <f t="shared" si="67"/>
        <v>3.6799999999999854E-2</v>
      </c>
      <c r="CD86" s="116">
        <f t="shared" si="68"/>
        <v>-0.66068363636363647</v>
      </c>
      <c r="CE86" s="116">
        <f t="shared" si="69"/>
        <v>-0.14195862068965534</v>
      </c>
      <c r="CF86" s="116">
        <f t="shared" si="70"/>
        <v>-0.72854690909090913</v>
      </c>
      <c r="CG86" s="116">
        <f t="shared" si="71"/>
        <v>-0.30558511627906998</v>
      </c>
      <c r="CH86" s="116">
        <f t="shared" si="72"/>
        <v>-0.7378160390243903</v>
      </c>
      <c r="CI86" s="116">
        <f t="shared" si="73"/>
        <v>-0.33644800000000025</v>
      </c>
      <c r="CJ86" s="116">
        <f t="shared" si="74"/>
        <v>-0.74706959058823541</v>
      </c>
      <c r="CK86" s="116">
        <f t="shared" si="75"/>
        <v>-0.36767397647058847</v>
      </c>
      <c r="CL86" s="116">
        <f t="shared" si="76"/>
        <v>-0.75033320877419363</v>
      </c>
      <c r="CM86" s="116">
        <f t="shared" si="77"/>
        <v>-0.37075849365853686</v>
      </c>
      <c r="CN86" s="116">
        <f t="shared" si="78"/>
        <v>-0.75</v>
      </c>
      <c r="CO86" s="116">
        <f t="shared" si="79"/>
        <v>-0.375</v>
      </c>
    </row>
    <row r="87" spans="1:93">
      <c r="A87" s="41" t="s">
        <v>106</v>
      </c>
      <c r="B87" s="44" t="s">
        <v>10</v>
      </c>
      <c r="C87" s="100">
        <v>5</v>
      </c>
      <c r="D87" s="44">
        <v>5</v>
      </c>
      <c r="E87" s="44">
        <v>5</v>
      </c>
      <c r="F87" s="44"/>
      <c r="G87" s="44"/>
      <c r="H87" s="44"/>
      <c r="I87" s="44"/>
      <c r="K87" s="103">
        <f>_xlfn.XLOOKUP($C87,'SQUO grid'!$B$4:$B$18,'SQUO grid'!C$4:C$18,"error",0,1)</f>
        <v>6</v>
      </c>
      <c r="L87" s="103">
        <f>_xlfn.XLOOKUP($C87,'SQUO grid'!$B$4:$B$18,'SQUO grid'!D$4:D$18,"error",0,1)</f>
        <v>12</v>
      </c>
      <c r="M87" s="103">
        <f>_xlfn.XLOOKUP($C87,'SQUO grid'!$B$4:$B$18,'SQUO grid'!E$4:E$18,"error",0,1)</f>
        <v>12.05</v>
      </c>
      <c r="N87" s="103">
        <f>_xlfn.XLOOKUP($C87,'SQUO grid'!$B$4:$B$18,'SQUO grid'!F$4:F$18,"error",0,1)</f>
        <v>14</v>
      </c>
      <c r="O87" s="103">
        <f>_xlfn.XLOOKUP($C87,'SQUO grid'!$B$4:$B$18,'SQUO grid'!G$4:G$18,"error",0,1)</f>
        <v>13</v>
      </c>
      <c r="P87" s="103">
        <f>_xlfn.XLOOKUP($C87,'SQUO grid'!$B$4:$B$18,'SQUO grid'!H$4:H$18,"error",0,1)</f>
        <v>17</v>
      </c>
      <c r="Q87" s="103">
        <f>_xlfn.XLOOKUP($C87,'SQUO grid'!$B$4:$B$18,'SQUO grid'!I$4:I$18,"error",0,1)</f>
        <v>15</v>
      </c>
      <c r="R87" s="103">
        <f>_xlfn.XLOOKUP($C87,'SQUO grid'!$B$4:$B$18,'SQUO grid'!J$4:J$18,"error",0,1)</f>
        <v>20</v>
      </c>
      <c r="S87" s="103">
        <f>_xlfn.XLOOKUP($C87,'SQUO grid'!$B$4:$B$18,'SQUO grid'!K$4:K$18,"error",0,1)</f>
        <v>22</v>
      </c>
      <c r="T87" s="103">
        <f>_xlfn.XLOOKUP($C87,'SQUO grid'!$B$4:$B$18,'SQUO grid'!L$4:L$18,"error",0,1)</f>
        <v>29</v>
      </c>
      <c r="U87" s="103">
        <f>_xlfn.XLOOKUP($C87,'SQUO grid'!$B$4:$B$18,'SQUO grid'!M$4:M$18,"error",0,1)</f>
        <v>33</v>
      </c>
      <c r="V87" s="103">
        <f>_xlfn.XLOOKUP($C87,'SQUO grid'!$B$4:$B$18,'SQUO grid'!N$4:N$18,"error",0,1)</f>
        <v>43</v>
      </c>
      <c r="W87" s="103">
        <f>_xlfn.XLOOKUP($C87,'SQUO grid'!$B$4:$B$18,'SQUO grid'!O$4:O$18,"error",0,1)</f>
        <v>41</v>
      </c>
      <c r="X87" s="103">
        <f>_xlfn.XLOOKUP($C87,'SQUO grid'!$B$4:$B$18,'SQUO grid'!P$4:P$18,"error",0,1)</f>
        <v>54</v>
      </c>
      <c r="Y87" s="103">
        <f>_xlfn.XLOOKUP($C87,'SQUO grid'!$B$4:$B$18,'SQUO grid'!Q$4:Q$18,"error",0,1)</f>
        <v>51</v>
      </c>
      <c r="Z87" s="103">
        <f>_xlfn.XLOOKUP($C87,'SQUO grid'!$B$4:$B$18,'SQUO grid'!R$4:R$18,"error",0,1)</f>
        <v>68</v>
      </c>
      <c r="AA87" s="103">
        <f>_xlfn.XLOOKUP($C87,'SQUO grid'!$B$4:$B$18,'SQUO grid'!S$4:S$18,"error",0,1)</f>
        <v>62</v>
      </c>
      <c r="AB87" s="103">
        <f>_xlfn.XLOOKUP($C87,'SQUO grid'!$B$4:$B$18,'SQUO grid'!T$4:T$18,"error",0,1)</f>
        <v>82</v>
      </c>
      <c r="AC87" s="103">
        <f>_xlfn.XLOOKUP($C87,'SQUO grid'!$B$4:$B$18,'SQUO grid'!U$4:U$18,"error",0,1)</f>
        <v>72</v>
      </c>
      <c r="AD87" s="103">
        <f>_xlfn.XLOOKUP($C87,'SQUO grid'!$B$4:$B$18,'SQUO grid'!V$4:V$18,"error",0,1)</f>
        <v>96</v>
      </c>
      <c r="AF87" s="103">
        <f>_xlfn.XLOOKUP($D87,'Compiled grid proposal'!$C$5:$C$22,'Compiled grid proposal'!D$5:D$22,"error",0,1)</f>
        <v>3.5999999999999996</v>
      </c>
      <c r="AG87" s="103">
        <f>_xlfn.XLOOKUP($D87,'Compiled grid proposal'!$C$5:$C$22,'Compiled grid proposal'!E$5:E$22,"error",0,1)</f>
        <v>12</v>
      </c>
      <c r="AH87" s="103">
        <f>_xlfn.XLOOKUP($D87,'Compiled grid proposal'!$C$5:$C$22,'Compiled grid proposal'!F$5:F$22,"error",0,1)</f>
        <v>4.3199999999999994</v>
      </c>
      <c r="AI87" s="103">
        <f>_xlfn.XLOOKUP($D87,'Compiled grid proposal'!$C$5:$C$22,'Compiled grid proposal'!G$5:G$22,"error",0,1)</f>
        <v>14.399999999999999</v>
      </c>
      <c r="AJ87" s="103">
        <f>_xlfn.XLOOKUP($D87,'Compiled grid proposal'!$C$5:$C$22,'Compiled grid proposal'!H$5:H$22,"error",0,1)</f>
        <v>5.1839999999999993</v>
      </c>
      <c r="AK87" s="103">
        <f>_xlfn.XLOOKUP($D87,'Compiled grid proposal'!$C$5:$C$22,'Compiled grid proposal'!I$5:I$22,"error",0,1)</f>
        <v>17.279999999999998</v>
      </c>
      <c r="AL87" s="103">
        <f>_xlfn.XLOOKUP($D87,'Compiled grid proposal'!$C$5:$C$22,'Compiled grid proposal'!J$5:J$22,"error",0,1)</f>
        <v>6.2207999999999988</v>
      </c>
      <c r="AM87" s="103">
        <f>_xlfn.XLOOKUP($D87,'Compiled grid proposal'!$C$5:$C$22,'Compiled grid proposal'!K$5:K$22,"error",0,1)</f>
        <v>20.735999999999997</v>
      </c>
      <c r="AN87" s="103">
        <f>_xlfn.XLOOKUP($D87,'Compiled grid proposal'!$C$5:$C$22,'Compiled grid proposal'!L$5:L$22,"error",0,1)</f>
        <v>7.4649599999999978</v>
      </c>
      <c r="AO87" s="103">
        <f>_xlfn.XLOOKUP($D87,'Compiled grid proposal'!$C$5:$C$22,'Compiled grid proposal'!M$5:M$22,"error",0,1)</f>
        <v>24.883199999999995</v>
      </c>
      <c r="AP87" s="103">
        <f>_xlfn.XLOOKUP($D87,'Compiled grid proposal'!$C$5:$C$22,'Compiled grid proposal'!N$5:N$22,"error",0,1)</f>
        <v>8.957951999999997</v>
      </c>
      <c r="AQ87" s="103">
        <f>_xlfn.XLOOKUP($D87,'Compiled grid proposal'!$C$5:$C$22,'Compiled grid proposal'!O$5:O$22,"error",0,1)</f>
        <v>29.859839999999991</v>
      </c>
      <c r="AR87" s="103">
        <f>_xlfn.XLOOKUP($D87,'Compiled grid proposal'!$C$5:$C$22,'Compiled grid proposal'!P$5:P$22,"error",0,1)</f>
        <v>10.749542399999996</v>
      </c>
      <c r="AS87" s="103">
        <f>_xlfn.XLOOKUP($D87,'Compiled grid proposal'!$C$5:$C$22,'Compiled grid proposal'!Q$5:Q$22,"error",0,1)</f>
        <v>35.831807999999988</v>
      </c>
      <c r="AT87" s="103">
        <f>_xlfn.XLOOKUP($D87,'Compiled grid proposal'!$C$5:$C$22,'Compiled grid proposal'!R$5:R$22,"error",0,1)</f>
        <v>12.899450879999995</v>
      </c>
      <c r="AU87" s="103">
        <f>_xlfn.XLOOKUP($D87,'Compiled grid proposal'!$C$5:$C$22,'Compiled grid proposal'!S$5:S$22,"error",0,1)</f>
        <v>42.998169599999983</v>
      </c>
      <c r="AV87" s="103">
        <f>_xlfn.XLOOKUP($D87,'Compiled grid proposal'!$C$5:$C$22,'Compiled grid proposal'!T$5:T$22,"error",0,1)</f>
        <v>15.479341055999992</v>
      </c>
      <c r="AW87" s="103">
        <f>_xlfn.XLOOKUP($D87,'Compiled grid proposal'!$C$5:$C$22,'Compiled grid proposal'!U$5:U$22,"error",0,1)</f>
        <v>51.597803519999978</v>
      </c>
      <c r="AX87" s="103">
        <f>_xlfn.XLOOKUP($D87,'Compiled grid proposal'!$C$5:$C$22,'Compiled grid proposal'!V$5:V$22,"error",0,1)</f>
        <v>18</v>
      </c>
      <c r="AY87" s="103">
        <f>_xlfn.XLOOKUP($D87,'Compiled grid proposal'!$C$5:$C$22,'Compiled grid proposal'!W$5:W$22,"error",0,1)</f>
        <v>60</v>
      </c>
      <c r="BA87" s="115">
        <f t="shared" si="40"/>
        <v>-2.4000000000000004</v>
      </c>
      <c r="BB87" s="115">
        <f t="shared" si="41"/>
        <v>0</v>
      </c>
      <c r="BC87" s="115">
        <f t="shared" si="42"/>
        <v>-7.7300000000000013</v>
      </c>
      <c r="BD87" s="115">
        <f t="shared" si="43"/>
        <v>0.39999999999999858</v>
      </c>
      <c r="BE87" s="115">
        <f t="shared" si="44"/>
        <v>-7.8160000000000007</v>
      </c>
      <c r="BF87" s="115">
        <f t="shared" si="45"/>
        <v>0.27999999999999758</v>
      </c>
      <c r="BG87" s="115">
        <f t="shared" si="46"/>
        <v>-8.7792000000000012</v>
      </c>
      <c r="BH87" s="115">
        <f t="shared" si="47"/>
        <v>0.7359999999999971</v>
      </c>
      <c r="BI87" s="115">
        <f t="shared" si="48"/>
        <v>-14.535040000000002</v>
      </c>
      <c r="BJ87" s="115">
        <f t="shared" si="49"/>
        <v>-4.1168000000000049</v>
      </c>
      <c r="BK87" s="115">
        <f t="shared" si="50"/>
        <v>-24.042048000000001</v>
      </c>
      <c r="BL87" s="115">
        <f t="shared" si="51"/>
        <v>-13.140160000000009</v>
      </c>
      <c r="BM87" s="115">
        <f t="shared" si="52"/>
        <v>-30.250457600000004</v>
      </c>
      <c r="BN87" s="115">
        <f t="shared" si="53"/>
        <v>-18.168192000000012</v>
      </c>
      <c r="BO87" s="115">
        <f t="shared" si="54"/>
        <v>-38.100549120000004</v>
      </c>
      <c r="BP87" s="115">
        <f t="shared" si="55"/>
        <v>-25.001830400000017</v>
      </c>
      <c r="BQ87" s="115">
        <f t="shared" si="56"/>
        <v>-46.520658944000004</v>
      </c>
      <c r="BR87" s="115">
        <f t="shared" si="57"/>
        <v>-30.402196480000022</v>
      </c>
      <c r="BS87" s="115">
        <f t="shared" si="58"/>
        <v>-54</v>
      </c>
      <c r="BT87" s="115">
        <f t="shared" si="59"/>
        <v>-36</v>
      </c>
      <c r="BV87" s="116">
        <f t="shared" si="60"/>
        <v>-0.40000000000000008</v>
      </c>
      <c r="BW87" s="116">
        <f t="shared" si="61"/>
        <v>0</v>
      </c>
      <c r="BX87" s="116">
        <f t="shared" si="62"/>
        <v>-0.64149377593361001</v>
      </c>
      <c r="BY87" s="116">
        <f t="shared" si="63"/>
        <v>2.857142857142847E-2</v>
      </c>
      <c r="BZ87" s="116">
        <f t="shared" si="64"/>
        <v>-0.60123076923076924</v>
      </c>
      <c r="CA87" s="116">
        <f t="shared" si="65"/>
        <v>1.6470588235293977E-2</v>
      </c>
      <c r="CB87" s="116">
        <f t="shared" si="66"/>
        <v>-0.58528000000000013</v>
      </c>
      <c r="CC87" s="116">
        <f t="shared" si="67"/>
        <v>3.6799999999999854E-2</v>
      </c>
      <c r="CD87" s="116">
        <f t="shared" si="68"/>
        <v>-0.66068363636363647</v>
      </c>
      <c r="CE87" s="116">
        <f t="shared" si="69"/>
        <v>-0.14195862068965534</v>
      </c>
      <c r="CF87" s="116">
        <f t="shared" si="70"/>
        <v>-0.72854690909090913</v>
      </c>
      <c r="CG87" s="116">
        <f t="shared" si="71"/>
        <v>-0.30558511627906998</v>
      </c>
      <c r="CH87" s="116">
        <f t="shared" si="72"/>
        <v>-0.7378160390243903</v>
      </c>
      <c r="CI87" s="116">
        <f t="shared" si="73"/>
        <v>-0.33644800000000025</v>
      </c>
      <c r="CJ87" s="116">
        <f t="shared" si="74"/>
        <v>-0.74706959058823541</v>
      </c>
      <c r="CK87" s="116">
        <f t="shared" si="75"/>
        <v>-0.36767397647058847</v>
      </c>
      <c r="CL87" s="116">
        <f t="shared" si="76"/>
        <v>-0.75033320877419363</v>
      </c>
      <c r="CM87" s="116">
        <f t="shared" si="77"/>
        <v>-0.37075849365853686</v>
      </c>
      <c r="CN87" s="116">
        <f t="shared" si="78"/>
        <v>-0.75</v>
      </c>
      <c r="CO87" s="116">
        <f t="shared" si="79"/>
        <v>-0.375</v>
      </c>
    </row>
    <row r="88" spans="1:93">
      <c r="A88" s="41" t="s">
        <v>107</v>
      </c>
      <c r="B88" s="44" t="s">
        <v>10</v>
      </c>
      <c r="C88" s="100">
        <v>5</v>
      </c>
      <c r="D88" s="44">
        <v>5</v>
      </c>
      <c r="E88" s="44">
        <v>5</v>
      </c>
      <c r="F88" s="44"/>
      <c r="G88" s="44"/>
      <c r="H88" s="108" t="s">
        <v>18</v>
      </c>
      <c r="I88" s="44"/>
      <c r="K88" s="103">
        <f>_xlfn.XLOOKUP($C88,'SQUO grid'!$B$4:$B$18,'SQUO grid'!C$4:C$18,"error",0,1)</f>
        <v>6</v>
      </c>
      <c r="L88" s="103">
        <f>_xlfn.XLOOKUP($C88,'SQUO grid'!$B$4:$B$18,'SQUO grid'!D$4:D$18,"error",0,1)</f>
        <v>12</v>
      </c>
      <c r="M88" s="103">
        <f>_xlfn.XLOOKUP($C88,'SQUO grid'!$B$4:$B$18,'SQUO grid'!E$4:E$18,"error",0,1)</f>
        <v>12.05</v>
      </c>
      <c r="N88" s="103">
        <f>_xlfn.XLOOKUP($C88,'SQUO grid'!$B$4:$B$18,'SQUO grid'!F$4:F$18,"error",0,1)</f>
        <v>14</v>
      </c>
      <c r="O88" s="103">
        <f>_xlfn.XLOOKUP($C88,'SQUO grid'!$B$4:$B$18,'SQUO grid'!G$4:G$18,"error",0,1)</f>
        <v>13</v>
      </c>
      <c r="P88" s="103">
        <f>_xlfn.XLOOKUP($C88,'SQUO grid'!$B$4:$B$18,'SQUO grid'!H$4:H$18,"error",0,1)</f>
        <v>17</v>
      </c>
      <c r="Q88" s="103">
        <f>_xlfn.XLOOKUP($C88,'SQUO grid'!$B$4:$B$18,'SQUO grid'!I$4:I$18,"error",0,1)</f>
        <v>15</v>
      </c>
      <c r="R88" s="103">
        <f>_xlfn.XLOOKUP($C88,'SQUO grid'!$B$4:$B$18,'SQUO grid'!J$4:J$18,"error",0,1)</f>
        <v>20</v>
      </c>
      <c r="S88" s="103">
        <f>_xlfn.XLOOKUP($C88,'SQUO grid'!$B$4:$B$18,'SQUO grid'!K$4:K$18,"error",0,1)</f>
        <v>22</v>
      </c>
      <c r="T88" s="103">
        <f>_xlfn.XLOOKUP($C88,'SQUO grid'!$B$4:$B$18,'SQUO grid'!L$4:L$18,"error",0,1)</f>
        <v>29</v>
      </c>
      <c r="U88" s="103">
        <f>_xlfn.XLOOKUP($C88,'SQUO grid'!$B$4:$B$18,'SQUO grid'!M$4:M$18,"error",0,1)</f>
        <v>33</v>
      </c>
      <c r="V88" s="103">
        <f>_xlfn.XLOOKUP($C88,'SQUO grid'!$B$4:$B$18,'SQUO grid'!N$4:N$18,"error",0,1)</f>
        <v>43</v>
      </c>
      <c r="W88" s="103">
        <f>_xlfn.XLOOKUP($C88,'SQUO grid'!$B$4:$B$18,'SQUO grid'!O$4:O$18,"error",0,1)</f>
        <v>41</v>
      </c>
      <c r="X88" s="103">
        <f>_xlfn.XLOOKUP($C88,'SQUO grid'!$B$4:$B$18,'SQUO grid'!P$4:P$18,"error",0,1)</f>
        <v>54</v>
      </c>
      <c r="Y88" s="103">
        <f>_xlfn.XLOOKUP($C88,'SQUO grid'!$B$4:$B$18,'SQUO grid'!Q$4:Q$18,"error",0,1)</f>
        <v>51</v>
      </c>
      <c r="Z88" s="103">
        <f>_xlfn.XLOOKUP($C88,'SQUO grid'!$B$4:$B$18,'SQUO grid'!R$4:R$18,"error",0,1)</f>
        <v>68</v>
      </c>
      <c r="AA88" s="103">
        <f>_xlfn.XLOOKUP($C88,'SQUO grid'!$B$4:$B$18,'SQUO grid'!S$4:S$18,"error",0,1)</f>
        <v>62</v>
      </c>
      <c r="AB88" s="103">
        <f>_xlfn.XLOOKUP($C88,'SQUO grid'!$B$4:$B$18,'SQUO grid'!T$4:T$18,"error",0,1)</f>
        <v>82</v>
      </c>
      <c r="AC88" s="103">
        <f>_xlfn.XLOOKUP($C88,'SQUO grid'!$B$4:$B$18,'SQUO grid'!U$4:U$18,"error",0,1)</f>
        <v>72</v>
      </c>
      <c r="AD88" s="103">
        <f>_xlfn.XLOOKUP($C88,'SQUO grid'!$B$4:$B$18,'SQUO grid'!V$4:V$18,"error",0,1)</f>
        <v>96</v>
      </c>
      <c r="AF88" s="103">
        <f>_xlfn.XLOOKUP($D88,'Compiled grid proposal'!$C$5:$C$22,'Compiled grid proposal'!D$5:D$22,"error",0,1)</f>
        <v>3.5999999999999996</v>
      </c>
      <c r="AG88" s="103">
        <f>_xlfn.XLOOKUP($D88,'Compiled grid proposal'!$C$5:$C$22,'Compiled grid proposal'!E$5:E$22,"error",0,1)</f>
        <v>12</v>
      </c>
      <c r="AH88" s="103">
        <f>_xlfn.XLOOKUP($D88,'Compiled grid proposal'!$C$5:$C$22,'Compiled grid proposal'!F$5:F$22,"error",0,1)</f>
        <v>4.3199999999999994</v>
      </c>
      <c r="AI88" s="103">
        <f>_xlfn.XLOOKUP($D88,'Compiled grid proposal'!$C$5:$C$22,'Compiled grid proposal'!G$5:G$22,"error",0,1)</f>
        <v>14.399999999999999</v>
      </c>
      <c r="AJ88" s="103">
        <f>_xlfn.XLOOKUP($D88,'Compiled grid proposal'!$C$5:$C$22,'Compiled grid proposal'!H$5:H$22,"error",0,1)</f>
        <v>5.1839999999999993</v>
      </c>
      <c r="AK88" s="103">
        <f>_xlfn.XLOOKUP($D88,'Compiled grid proposal'!$C$5:$C$22,'Compiled grid proposal'!I$5:I$22,"error",0,1)</f>
        <v>17.279999999999998</v>
      </c>
      <c r="AL88" s="103">
        <f>_xlfn.XLOOKUP($D88,'Compiled grid proposal'!$C$5:$C$22,'Compiled grid proposal'!J$5:J$22,"error",0,1)</f>
        <v>6.2207999999999988</v>
      </c>
      <c r="AM88" s="103">
        <f>_xlfn.XLOOKUP($D88,'Compiled grid proposal'!$C$5:$C$22,'Compiled grid proposal'!K$5:K$22,"error",0,1)</f>
        <v>20.735999999999997</v>
      </c>
      <c r="AN88" s="103">
        <f>_xlfn.XLOOKUP($D88,'Compiled grid proposal'!$C$5:$C$22,'Compiled grid proposal'!L$5:L$22,"error",0,1)</f>
        <v>7.4649599999999978</v>
      </c>
      <c r="AO88" s="103">
        <f>_xlfn.XLOOKUP($D88,'Compiled grid proposal'!$C$5:$C$22,'Compiled grid proposal'!M$5:M$22,"error",0,1)</f>
        <v>24.883199999999995</v>
      </c>
      <c r="AP88" s="103">
        <f>_xlfn.XLOOKUP($D88,'Compiled grid proposal'!$C$5:$C$22,'Compiled grid proposal'!N$5:N$22,"error",0,1)</f>
        <v>8.957951999999997</v>
      </c>
      <c r="AQ88" s="103">
        <f>_xlfn.XLOOKUP($D88,'Compiled grid proposal'!$C$5:$C$22,'Compiled grid proposal'!O$5:O$22,"error",0,1)</f>
        <v>29.859839999999991</v>
      </c>
      <c r="AR88" s="103">
        <f>_xlfn.XLOOKUP($D88,'Compiled grid proposal'!$C$5:$C$22,'Compiled grid proposal'!P$5:P$22,"error",0,1)</f>
        <v>10.749542399999996</v>
      </c>
      <c r="AS88" s="103">
        <f>_xlfn.XLOOKUP($D88,'Compiled grid proposal'!$C$5:$C$22,'Compiled grid proposal'!Q$5:Q$22,"error",0,1)</f>
        <v>35.831807999999988</v>
      </c>
      <c r="AT88" s="103">
        <f>_xlfn.XLOOKUP($D88,'Compiled grid proposal'!$C$5:$C$22,'Compiled grid proposal'!R$5:R$22,"error",0,1)</f>
        <v>12.899450879999995</v>
      </c>
      <c r="AU88" s="103">
        <f>_xlfn.XLOOKUP($D88,'Compiled grid proposal'!$C$5:$C$22,'Compiled grid proposal'!S$5:S$22,"error",0,1)</f>
        <v>42.998169599999983</v>
      </c>
      <c r="AV88" s="103">
        <f>_xlfn.XLOOKUP($D88,'Compiled grid proposal'!$C$5:$C$22,'Compiled grid proposal'!T$5:T$22,"error",0,1)</f>
        <v>15.479341055999992</v>
      </c>
      <c r="AW88" s="103">
        <f>_xlfn.XLOOKUP($D88,'Compiled grid proposal'!$C$5:$C$22,'Compiled grid proposal'!U$5:U$22,"error",0,1)</f>
        <v>51.597803519999978</v>
      </c>
      <c r="AX88" s="103">
        <f>_xlfn.XLOOKUP($D88,'Compiled grid proposal'!$C$5:$C$22,'Compiled grid proposal'!V$5:V$22,"error",0,1)</f>
        <v>18</v>
      </c>
      <c r="AY88" s="103">
        <f>_xlfn.XLOOKUP($D88,'Compiled grid proposal'!$C$5:$C$22,'Compiled grid proposal'!W$5:W$22,"error",0,1)</f>
        <v>60</v>
      </c>
      <c r="BA88" s="115">
        <f t="shared" si="40"/>
        <v>-2.4000000000000004</v>
      </c>
      <c r="BB88" s="115">
        <f t="shared" si="41"/>
        <v>0</v>
      </c>
      <c r="BC88" s="115">
        <f t="shared" si="42"/>
        <v>-7.7300000000000013</v>
      </c>
      <c r="BD88" s="115">
        <f t="shared" si="43"/>
        <v>0.39999999999999858</v>
      </c>
      <c r="BE88" s="115">
        <f t="shared" si="44"/>
        <v>-7.8160000000000007</v>
      </c>
      <c r="BF88" s="115">
        <f t="shared" si="45"/>
        <v>0.27999999999999758</v>
      </c>
      <c r="BG88" s="115">
        <f t="shared" si="46"/>
        <v>-8.7792000000000012</v>
      </c>
      <c r="BH88" s="115">
        <f t="shared" si="47"/>
        <v>0.7359999999999971</v>
      </c>
      <c r="BI88" s="115">
        <f t="shared" si="48"/>
        <v>-14.535040000000002</v>
      </c>
      <c r="BJ88" s="115">
        <f t="shared" si="49"/>
        <v>-4.1168000000000049</v>
      </c>
      <c r="BK88" s="115">
        <f t="shared" si="50"/>
        <v>-24.042048000000001</v>
      </c>
      <c r="BL88" s="115">
        <f t="shared" si="51"/>
        <v>-13.140160000000009</v>
      </c>
      <c r="BM88" s="115">
        <f t="shared" si="52"/>
        <v>-30.250457600000004</v>
      </c>
      <c r="BN88" s="115">
        <f t="shared" si="53"/>
        <v>-18.168192000000012</v>
      </c>
      <c r="BO88" s="115">
        <f t="shared" si="54"/>
        <v>-38.100549120000004</v>
      </c>
      <c r="BP88" s="115">
        <f t="shared" si="55"/>
        <v>-25.001830400000017</v>
      </c>
      <c r="BQ88" s="115">
        <f t="shared" si="56"/>
        <v>-46.520658944000004</v>
      </c>
      <c r="BR88" s="115">
        <f t="shared" si="57"/>
        <v>-30.402196480000022</v>
      </c>
      <c r="BS88" s="115">
        <f t="shared" si="58"/>
        <v>-54</v>
      </c>
      <c r="BT88" s="115">
        <f t="shared" si="59"/>
        <v>-36</v>
      </c>
      <c r="BV88" s="116">
        <f t="shared" si="60"/>
        <v>-0.40000000000000008</v>
      </c>
      <c r="BW88" s="116">
        <f t="shared" si="61"/>
        <v>0</v>
      </c>
      <c r="BX88" s="116">
        <f t="shared" si="62"/>
        <v>-0.64149377593361001</v>
      </c>
      <c r="BY88" s="116">
        <f t="shared" si="63"/>
        <v>2.857142857142847E-2</v>
      </c>
      <c r="BZ88" s="116">
        <f t="shared" si="64"/>
        <v>-0.60123076923076924</v>
      </c>
      <c r="CA88" s="116">
        <f t="shared" si="65"/>
        <v>1.6470588235293977E-2</v>
      </c>
      <c r="CB88" s="116">
        <f t="shared" si="66"/>
        <v>-0.58528000000000013</v>
      </c>
      <c r="CC88" s="116">
        <f t="shared" si="67"/>
        <v>3.6799999999999854E-2</v>
      </c>
      <c r="CD88" s="116">
        <f t="shared" si="68"/>
        <v>-0.66068363636363647</v>
      </c>
      <c r="CE88" s="116">
        <f t="shared" si="69"/>
        <v>-0.14195862068965534</v>
      </c>
      <c r="CF88" s="116">
        <f t="shared" si="70"/>
        <v>-0.72854690909090913</v>
      </c>
      <c r="CG88" s="116">
        <f t="shared" si="71"/>
        <v>-0.30558511627906998</v>
      </c>
      <c r="CH88" s="116">
        <f t="shared" si="72"/>
        <v>-0.7378160390243903</v>
      </c>
      <c r="CI88" s="116">
        <f t="shared" si="73"/>
        <v>-0.33644800000000025</v>
      </c>
      <c r="CJ88" s="116">
        <f t="shared" si="74"/>
        <v>-0.74706959058823541</v>
      </c>
      <c r="CK88" s="116">
        <f t="shared" si="75"/>
        <v>-0.36767397647058847</v>
      </c>
      <c r="CL88" s="116">
        <f t="shared" si="76"/>
        <v>-0.75033320877419363</v>
      </c>
      <c r="CM88" s="116">
        <f t="shared" si="77"/>
        <v>-0.37075849365853686</v>
      </c>
      <c r="CN88" s="116">
        <f t="shared" si="78"/>
        <v>-0.75</v>
      </c>
      <c r="CO88" s="116">
        <f t="shared" si="79"/>
        <v>-0.375</v>
      </c>
    </row>
    <row r="89" spans="1:93">
      <c r="A89" s="41" t="s">
        <v>108</v>
      </c>
      <c r="B89" s="44" t="s">
        <v>10</v>
      </c>
      <c r="C89" s="100">
        <v>5</v>
      </c>
      <c r="D89" s="44">
        <v>5</v>
      </c>
      <c r="E89" s="44">
        <v>8</v>
      </c>
      <c r="F89" s="44"/>
      <c r="G89" s="44"/>
      <c r="H89" s="44"/>
      <c r="I89" s="44" t="s">
        <v>18</v>
      </c>
      <c r="K89" s="103">
        <f>_xlfn.XLOOKUP($C89,'SQUO grid'!$B$4:$B$18,'SQUO grid'!C$4:C$18,"error",0,1)</f>
        <v>6</v>
      </c>
      <c r="L89" s="103">
        <f>_xlfn.XLOOKUP($C89,'SQUO grid'!$B$4:$B$18,'SQUO grid'!D$4:D$18,"error",0,1)</f>
        <v>12</v>
      </c>
      <c r="M89" s="103">
        <f>_xlfn.XLOOKUP($C89,'SQUO grid'!$B$4:$B$18,'SQUO grid'!E$4:E$18,"error",0,1)</f>
        <v>12.05</v>
      </c>
      <c r="N89" s="103">
        <f>_xlfn.XLOOKUP($C89,'SQUO grid'!$B$4:$B$18,'SQUO grid'!F$4:F$18,"error",0,1)</f>
        <v>14</v>
      </c>
      <c r="O89" s="103">
        <f>_xlfn.XLOOKUP($C89,'SQUO grid'!$B$4:$B$18,'SQUO grid'!G$4:G$18,"error",0,1)</f>
        <v>13</v>
      </c>
      <c r="P89" s="103">
        <f>_xlfn.XLOOKUP($C89,'SQUO grid'!$B$4:$B$18,'SQUO grid'!H$4:H$18,"error",0,1)</f>
        <v>17</v>
      </c>
      <c r="Q89" s="103">
        <f>_xlfn.XLOOKUP($C89,'SQUO grid'!$B$4:$B$18,'SQUO grid'!I$4:I$18,"error",0,1)</f>
        <v>15</v>
      </c>
      <c r="R89" s="103">
        <f>_xlfn.XLOOKUP($C89,'SQUO grid'!$B$4:$B$18,'SQUO grid'!J$4:J$18,"error",0,1)</f>
        <v>20</v>
      </c>
      <c r="S89" s="103">
        <f>_xlfn.XLOOKUP($C89,'SQUO grid'!$B$4:$B$18,'SQUO grid'!K$4:K$18,"error",0,1)</f>
        <v>22</v>
      </c>
      <c r="T89" s="103">
        <f>_xlfn.XLOOKUP($C89,'SQUO grid'!$B$4:$B$18,'SQUO grid'!L$4:L$18,"error",0,1)</f>
        <v>29</v>
      </c>
      <c r="U89" s="103">
        <f>_xlfn.XLOOKUP($C89,'SQUO grid'!$B$4:$B$18,'SQUO grid'!M$4:M$18,"error",0,1)</f>
        <v>33</v>
      </c>
      <c r="V89" s="103">
        <f>_xlfn.XLOOKUP($C89,'SQUO grid'!$B$4:$B$18,'SQUO grid'!N$4:N$18,"error",0,1)</f>
        <v>43</v>
      </c>
      <c r="W89" s="103">
        <f>_xlfn.XLOOKUP($C89,'SQUO grid'!$B$4:$B$18,'SQUO grid'!O$4:O$18,"error",0,1)</f>
        <v>41</v>
      </c>
      <c r="X89" s="103">
        <f>_xlfn.XLOOKUP($C89,'SQUO grid'!$B$4:$B$18,'SQUO grid'!P$4:P$18,"error",0,1)</f>
        <v>54</v>
      </c>
      <c r="Y89" s="103">
        <f>_xlfn.XLOOKUP($C89,'SQUO grid'!$B$4:$B$18,'SQUO grid'!Q$4:Q$18,"error",0,1)</f>
        <v>51</v>
      </c>
      <c r="Z89" s="103">
        <f>_xlfn.XLOOKUP($C89,'SQUO grid'!$B$4:$B$18,'SQUO grid'!R$4:R$18,"error",0,1)</f>
        <v>68</v>
      </c>
      <c r="AA89" s="103">
        <f>_xlfn.XLOOKUP($C89,'SQUO grid'!$B$4:$B$18,'SQUO grid'!S$4:S$18,"error",0,1)</f>
        <v>62</v>
      </c>
      <c r="AB89" s="103">
        <f>_xlfn.XLOOKUP($C89,'SQUO grid'!$B$4:$B$18,'SQUO grid'!T$4:T$18,"error",0,1)</f>
        <v>82</v>
      </c>
      <c r="AC89" s="103">
        <f>_xlfn.XLOOKUP($C89,'SQUO grid'!$B$4:$B$18,'SQUO grid'!U$4:U$18,"error",0,1)</f>
        <v>72</v>
      </c>
      <c r="AD89" s="103">
        <f>_xlfn.XLOOKUP($C89,'SQUO grid'!$B$4:$B$18,'SQUO grid'!V$4:V$18,"error",0,1)</f>
        <v>96</v>
      </c>
      <c r="AF89" s="103">
        <f>_xlfn.XLOOKUP($D89,'Compiled grid proposal'!$C$5:$C$22,'Compiled grid proposal'!D$5:D$22,"error",0,1)</f>
        <v>3.5999999999999996</v>
      </c>
      <c r="AG89" s="103">
        <f>_xlfn.XLOOKUP($D89,'Compiled grid proposal'!$C$5:$C$22,'Compiled grid proposal'!E$5:E$22,"error",0,1)</f>
        <v>12</v>
      </c>
      <c r="AH89" s="103">
        <f>_xlfn.XLOOKUP($D89,'Compiled grid proposal'!$C$5:$C$22,'Compiled grid proposal'!F$5:F$22,"error",0,1)</f>
        <v>4.3199999999999994</v>
      </c>
      <c r="AI89" s="103">
        <f>_xlfn.XLOOKUP($D89,'Compiled grid proposal'!$C$5:$C$22,'Compiled grid proposal'!G$5:G$22,"error",0,1)</f>
        <v>14.399999999999999</v>
      </c>
      <c r="AJ89" s="103">
        <f>_xlfn.XLOOKUP($D89,'Compiled grid proposal'!$C$5:$C$22,'Compiled grid proposal'!H$5:H$22,"error",0,1)</f>
        <v>5.1839999999999993</v>
      </c>
      <c r="AK89" s="103">
        <f>_xlfn.XLOOKUP($D89,'Compiled grid proposal'!$C$5:$C$22,'Compiled grid proposal'!I$5:I$22,"error",0,1)</f>
        <v>17.279999999999998</v>
      </c>
      <c r="AL89" s="103">
        <f>_xlfn.XLOOKUP($D89,'Compiled grid proposal'!$C$5:$C$22,'Compiled grid proposal'!J$5:J$22,"error",0,1)</f>
        <v>6.2207999999999988</v>
      </c>
      <c r="AM89" s="103">
        <f>_xlfn.XLOOKUP($D89,'Compiled grid proposal'!$C$5:$C$22,'Compiled grid proposal'!K$5:K$22,"error",0,1)</f>
        <v>20.735999999999997</v>
      </c>
      <c r="AN89" s="103">
        <f>_xlfn.XLOOKUP($D89,'Compiled grid proposal'!$C$5:$C$22,'Compiled grid proposal'!L$5:L$22,"error",0,1)</f>
        <v>7.4649599999999978</v>
      </c>
      <c r="AO89" s="103">
        <f>_xlfn.XLOOKUP($D89,'Compiled grid proposal'!$C$5:$C$22,'Compiled grid proposal'!M$5:M$22,"error",0,1)</f>
        <v>24.883199999999995</v>
      </c>
      <c r="AP89" s="103">
        <f>_xlfn.XLOOKUP($D89,'Compiled grid proposal'!$C$5:$C$22,'Compiled grid proposal'!N$5:N$22,"error",0,1)</f>
        <v>8.957951999999997</v>
      </c>
      <c r="AQ89" s="103">
        <f>_xlfn.XLOOKUP($D89,'Compiled grid proposal'!$C$5:$C$22,'Compiled grid proposal'!O$5:O$22,"error",0,1)</f>
        <v>29.859839999999991</v>
      </c>
      <c r="AR89" s="103">
        <f>_xlfn.XLOOKUP($D89,'Compiled grid proposal'!$C$5:$C$22,'Compiled grid proposal'!P$5:P$22,"error",0,1)</f>
        <v>10.749542399999996</v>
      </c>
      <c r="AS89" s="103">
        <f>_xlfn.XLOOKUP($D89,'Compiled grid proposal'!$C$5:$C$22,'Compiled grid proposal'!Q$5:Q$22,"error",0,1)</f>
        <v>35.831807999999988</v>
      </c>
      <c r="AT89" s="103">
        <f>_xlfn.XLOOKUP($D89,'Compiled grid proposal'!$C$5:$C$22,'Compiled grid proposal'!R$5:R$22,"error",0,1)</f>
        <v>12.899450879999995</v>
      </c>
      <c r="AU89" s="103">
        <f>_xlfn.XLOOKUP($D89,'Compiled grid proposal'!$C$5:$C$22,'Compiled grid proposal'!S$5:S$22,"error",0,1)</f>
        <v>42.998169599999983</v>
      </c>
      <c r="AV89" s="103">
        <f>_xlfn.XLOOKUP($D89,'Compiled grid proposal'!$C$5:$C$22,'Compiled grid proposal'!T$5:T$22,"error",0,1)</f>
        <v>15.479341055999992</v>
      </c>
      <c r="AW89" s="103">
        <f>_xlfn.XLOOKUP($D89,'Compiled grid proposal'!$C$5:$C$22,'Compiled grid proposal'!U$5:U$22,"error",0,1)</f>
        <v>51.597803519999978</v>
      </c>
      <c r="AX89" s="103">
        <f>_xlfn.XLOOKUP($D89,'Compiled grid proposal'!$C$5:$C$22,'Compiled grid proposal'!V$5:V$22,"error",0,1)</f>
        <v>18</v>
      </c>
      <c r="AY89" s="103">
        <f>_xlfn.XLOOKUP($D89,'Compiled grid proposal'!$C$5:$C$22,'Compiled grid proposal'!W$5:W$22,"error",0,1)</f>
        <v>60</v>
      </c>
      <c r="BA89" s="115">
        <f t="shared" si="40"/>
        <v>-2.4000000000000004</v>
      </c>
      <c r="BB89" s="115">
        <f t="shared" si="41"/>
        <v>0</v>
      </c>
      <c r="BC89" s="115">
        <f t="shared" si="42"/>
        <v>-7.7300000000000013</v>
      </c>
      <c r="BD89" s="115">
        <f t="shared" si="43"/>
        <v>0.39999999999999858</v>
      </c>
      <c r="BE89" s="115">
        <f t="shared" si="44"/>
        <v>-7.8160000000000007</v>
      </c>
      <c r="BF89" s="115">
        <f t="shared" si="45"/>
        <v>0.27999999999999758</v>
      </c>
      <c r="BG89" s="115">
        <f t="shared" si="46"/>
        <v>-8.7792000000000012</v>
      </c>
      <c r="BH89" s="115">
        <f t="shared" si="47"/>
        <v>0.7359999999999971</v>
      </c>
      <c r="BI89" s="115">
        <f t="shared" si="48"/>
        <v>-14.535040000000002</v>
      </c>
      <c r="BJ89" s="115">
        <f t="shared" si="49"/>
        <v>-4.1168000000000049</v>
      </c>
      <c r="BK89" s="115">
        <f t="shared" si="50"/>
        <v>-24.042048000000001</v>
      </c>
      <c r="BL89" s="115">
        <f t="shared" si="51"/>
        <v>-13.140160000000009</v>
      </c>
      <c r="BM89" s="115">
        <f t="shared" si="52"/>
        <v>-30.250457600000004</v>
      </c>
      <c r="BN89" s="115">
        <f t="shared" si="53"/>
        <v>-18.168192000000012</v>
      </c>
      <c r="BO89" s="115">
        <f t="shared" si="54"/>
        <v>-38.100549120000004</v>
      </c>
      <c r="BP89" s="115">
        <f t="shared" si="55"/>
        <v>-25.001830400000017</v>
      </c>
      <c r="BQ89" s="115">
        <f t="shared" si="56"/>
        <v>-46.520658944000004</v>
      </c>
      <c r="BR89" s="115">
        <f t="shared" si="57"/>
        <v>-30.402196480000022</v>
      </c>
      <c r="BS89" s="115">
        <f t="shared" si="58"/>
        <v>-54</v>
      </c>
      <c r="BT89" s="115">
        <f t="shared" si="59"/>
        <v>-36</v>
      </c>
      <c r="BV89" s="116">
        <f t="shared" si="60"/>
        <v>-0.40000000000000008</v>
      </c>
      <c r="BW89" s="116">
        <f t="shared" si="61"/>
        <v>0</v>
      </c>
      <c r="BX89" s="116">
        <f t="shared" si="62"/>
        <v>-0.64149377593361001</v>
      </c>
      <c r="BY89" s="116">
        <f t="shared" si="63"/>
        <v>2.857142857142847E-2</v>
      </c>
      <c r="BZ89" s="116">
        <f t="shared" si="64"/>
        <v>-0.60123076923076924</v>
      </c>
      <c r="CA89" s="116">
        <f t="shared" si="65"/>
        <v>1.6470588235293977E-2</v>
      </c>
      <c r="CB89" s="116">
        <f t="shared" si="66"/>
        <v>-0.58528000000000013</v>
      </c>
      <c r="CC89" s="116">
        <f t="shared" si="67"/>
        <v>3.6799999999999854E-2</v>
      </c>
      <c r="CD89" s="116">
        <f t="shared" si="68"/>
        <v>-0.66068363636363647</v>
      </c>
      <c r="CE89" s="116">
        <f t="shared" si="69"/>
        <v>-0.14195862068965534</v>
      </c>
      <c r="CF89" s="116">
        <f t="shared" si="70"/>
        <v>-0.72854690909090913</v>
      </c>
      <c r="CG89" s="116">
        <f t="shared" si="71"/>
        <v>-0.30558511627906998</v>
      </c>
      <c r="CH89" s="116">
        <f t="shared" si="72"/>
        <v>-0.7378160390243903</v>
      </c>
      <c r="CI89" s="116">
        <f t="shared" si="73"/>
        <v>-0.33644800000000025</v>
      </c>
      <c r="CJ89" s="116">
        <f t="shared" si="74"/>
        <v>-0.74706959058823541</v>
      </c>
      <c r="CK89" s="116">
        <f t="shared" si="75"/>
        <v>-0.36767397647058847</v>
      </c>
      <c r="CL89" s="116">
        <f t="shared" si="76"/>
        <v>-0.75033320877419363</v>
      </c>
      <c r="CM89" s="116">
        <f t="shared" si="77"/>
        <v>-0.37075849365853686</v>
      </c>
      <c r="CN89" s="116">
        <f t="shared" si="78"/>
        <v>-0.75</v>
      </c>
      <c r="CO89" s="116">
        <f t="shared" si="79"/>
        <v>-0.375</v>
      </c>
    </row>
    <row r="90" spans="1:93">
      <c r="A90" s="41" t="s">
        <v>109</v>
      </c>
      <c r="B90" s="44" t="s">
        <v>10</v>
      </c>
      <c r="C90" s="100">
        <v>5</v>
      </c>
      <c r="D90" s="44">
        <v>5</v>
      </c>
      <c r="E90" s="44">
        <v>5</v>
      </c>
      <c r="F90" s="44"/>
      <c r="G90" s="44"/>
      <c r="H90" s="44"/>
      <c r="I90" s="44"/>
      <c r="K90" s="103">
        <f>_xlfn.XLOOKUP($C90,'SQUO grid'!$B$4:$B$18,'SQUO grid'!C$4:C$18,"error",0,1)</f>
        <v>6</v>
      </c>
      <c r="L90" s="103">
        <f>_xlfn.XLOOKUP($C90,'SQUO grid'!$B$4:$B$18,'SQUO grid'!D$4:D$18,"error",0,1)</f>
        <v>12</v>
      </c>
      <c r="M90" s="103">
        <f>_xlfn.XLOOKUP($C90,'SQUO grid'!$B$4:$B$18,'SQUO grid'!E$4:E$18,"error",0,1)</f>
        <v>12.05</v>
      </c>
      <c r="N90" s="103">
        <f>_xlfn.XLOOKUP($C90,'SQUO grid'!$B$4:$B$18,'SQUO grid'!F$4:F$18,"error",0,1)</f>
        <v>14</v>
      </c>
      <c r="O90" s="103">
        <f>_xlfn.XLOOKUP($C90,'SQUO grid'!$B$4:$B$18,'SQUO grid'!G$4:G$18,"error",0,1)</f>
        <v>13</v>
      </c>
      <c r="P90" s="103">
        <f>_xlfn.XLOOKUP($C90,'SQUO grid'!$B$4:$B$18,'SQUO grid'!H$4:H$18,"error",0,1)</f>
        <v>17</v>
      </c>
      <c r="Q90" s="103">
        <f>_xlfn.XLOOKUP($C90,'SQUO grid'!$B$4:$B$18,'SQUO grid'!I$4:I$18,"error",0,1)</f>
        <v>15</v>
      </c>
      <c r="R90" s="103">
        <f>_xlfn.XLOOKUP($C90,'SQUO grid'!$B$4:$B$18,'SQUO grid'!J$4:J$18,"error",0,1)</f>
        <v>20</v>
      </c>
      <c r="S90" s="103">
        <f>_xlfn.XLOOKUP($C90,'SQUO grid'!$B$4:$B$18,'SQUO grid'!K$4:K$18,"error",0,1)</f>
        <v>22</v>
      </c>
      <c r="T90" s="103">
        <f>_xlfn.XLOOKUP($C90,'SQUO grid'!$B$4:$B$18,'SQUO grid'!L$4:L$18,"error",0,1)</f>
        <v>29</v>
      </c>
      <c r="U90" s="103">
        <f>_xlfn.XLOOKUP($C90,'SQUO grid'!$B$4:$B$18,'SQUO grid'!M$4:M$18,"error",0,1)</f>
        <v>33</v>
      </c>
      <c r="V90" s="103">
        <f>_xlfn.XLOOKUP($C90,'SQUO grid'!$B$4:$B$18,'SQUO grid'!N$4:N$18,"error",0,1)</f>
        <v>43</v>
      </c>
      <c r="W90" s="103">
        <f>_xlfn.XLOOKUP($C90,'SQUO grid'!$B$4:$B$18,'SQUO grid'!O$4:O$18,"error",0,1)</f>
        <v>41</v>
      </c>
      <c r="X90" s="103">
        <f>_xlfn.XLOOKUP($C90,'SQUO grid'!$B$4:$B$18,'SQUO grid'!P$4:P$18,"error",0,1)</f>
        <v>54</v>
      </c>
      <c r="Y90" s="103">
        <f>_xlfn.XLOOKUP($C90,'SQUO grid'!$B$4:$B$18,'SQUO grid'!Q$4:Q$18,"error",0,1)</f>
        <v>51</v>
      </c>
      <c r="Z90" s="103">
        <f>_xlfn.XLOOKUP($C90,'SQUO grid'!$B$4:$B$18,'SQUO grid'!R$4:R$18,"error",0,1)</f>
        <v>68</v>
      </c>
      <c r="AA90" s="103">
        <f>_xlfn.XLOOKUP($C90,'SQUO grid'!$B$4:$B$18,'SQUO grid'!S$4:S$18,"error",0,1)</f>
        <v>62</v>
      </c>
      <c r="AB90" s="103">
        <f>_xlfn.XLOOKUP($C90,'SQUO grid'!$B$4:$B$18,'SQUO grid'!T$4:T$18,"error",0,1)</f>
        <v>82</v>
      </c>
      <c r="AC90" s="103">
        <f>_xlfn.XLOOKUP($C90,'SQUO grid'!$B$4:$B$18,'SQUO grid'!U$4:U$18,"error",0,1)</f>
        <v>72</v>
      </c>
      <c r="AD90" s="103">
        <f>_xlfn.XLOOKUP($C90,'SQUO grid'!$B$4:$B$18,'SQUO grid'!V$4:V$18,"error",0,1)</f>
        <v>96</v>
      </c>
      <c r="AF90" s="103">
        <f>_xlfn.XLOOKUP($D90,'Compiled grid proposal'!$C$5:$C$22,'Compiled grid proposal'!D$5:D$22,"error",0,1)</f>
        <v>3.5999999999999996</v>
      </c>
      <c r="AG90" s="103">
        <f>_xlfn.XLOOKUP($D90,'Compiled grid proposal'!$C$5:$C$22,'Compiled grid proposal'!E$5:E$22,"error",0,1)</f>
        <v>12</v>
      </c>
      <c r="AH90" s="103">
        <f>_xlfn.XLOOKUP($D90,'Compiled grid proposal'!$C$5:$C$22,'Compiled grid proposal'!F$5:F$22,"error",0,1)</f>
        <v>4.3199999999999994</v>
      </c>
      <c r="AI90" s="103">
        <f>_xlfn.XLOOKUP($D90,'Compiled grid proposal'!$C$5:$C$22,'Compiled grid proposal'!G$5:G$22,"error",0,1)</f>
        <v>14.399999999999999</v>
      </c>
      <c r="AJ90" s="103">
        <f>_xlfn.XLOOKUP($D90,'Compiled grid proposal'!$C$5:$C$22,'Compiled grid proposal'!H$5:H$22,"error",0,1)</f>
        <v>5.1839999999999993</v>
      </c>
      <c r="AK90" s="103">
        <f>_xlfn.XLOOKUP($D90,'Compiled grid proposal'!$C$5:$C$22,'Compiled grid proposal'!I$5:I$22,"error",0,1)</f>
        <v>17.279999999999998</v>
      </c>
      <c r="AL90" s="103">
        <f>_xlfn.XLOOKUP($D90,'Compiled grid proposal'!$C$5:$C$22,'Compiled grid proposal'!J$5:J$22,"error",0,1)</f>
        <v>6.2207999999999988</v>
      </c>
      <c r="AM90" s="103">
        <f>_xlfn.XLOOKUP($D90,'Compiled grid proposal'!$C$5:$C$22,'Compiled grid proposal'!K$5:K$22,"error",0,1)</f>
        <v>20.735999999999997</v>
      </c>
      <c r="AN90" s="103">
        <f>_xlfn.XLOOKUP($D90,'Compiled grid proposal'!$C$5:$C$22,'Compiled grid proposal'!L$5:L$22,"error",0,1)</f>
        <v>7.4649599999999978</v>
      </c>
      <c r="AO90" s="103">
        <f>_xlfn.XLOOKUP($D90,'Compiled grid proposal'!$C$5:$C$22,'Compiled grid proposal'!M$5:M$22,"error",0,1)</f>
        <v>24.883199999999995</v>
      </c>
      <c r="AP90" s="103">
        <f>_xlfn.XLOOKUP($D90,'Compiled grid proposal'!$C$5:$C$22,'Compiled grid proposal'!N$5:N$22,"error",0,1)</f>
        <v>8.957951999999997</v>
      </c>
      <c r="AQ90" s="103">
        <f>_xlfn.XLOOKUP($D90,'Compiled grid proposal'!$C$5:$C$22,'Compiled grid proposal'!O$5:O$22,"error",0,1)</f>
        <v>29.859839999999991</v>
      </c>
      <c r="AR90" s="103">
        <f>_xlfn.XLOOKUP($D90,'Compiled grid proposal'!$C$5:$C$22,'Compiled grid proposal'!P$5:P$22,"error",0,1)</f>
        <v>10.749542399999996</v>
      </c>
      <c r="AS90" s="103">
        <f>_xlfn.XLOOKUP($D90,'Compiled grid proposal'!$C$5:$C$22,'Compiled grid proposal'!Q$5:Q$22,"error",0,1)</f>
        <v>35.831807999999988</v>
      </c>
      <c r="AT90" s="103">
        <f>_xlfn.XLOOKUP($D90,'Compiled grid proposal'!$C$5:$C$22,'Compiled grid proposal'!R$5:R$22,"error",0,1)</f>
        <v>12.899450879999995</v>
      </c>
      <c r="AU90" s="103">
        <f>_xlfn.XLOOKUP($D90,'Compiled grid proposal'!$C$5:$C$22,'Compiled grid proposal'!S$5:S$22,"error",0,1)</f>
        <v>42.998169599999983</v>
      </c>
      <c r="AV90" s="103">
        <f>_xlfn.XLOOKUP($D90,'Compiled grid proposal'!$C$5:$C$22,'Compiled grid proposal'!T$5:T$22,"error",0,1)</f>
        <v>15.479341055999992</v>
      </c>
      <c r="AW90" s="103">
        <f>_xlfn.XLOOKUP($D90,'Compiled grid proposal'!$C$5:$C$22,'Compiled grid proposal'!U$5:U$22,"error",0,1)</f>
        <v>51.597803519999978</v>
      </c>
      <c r="AX90" s="103">
        <f>_xlfn.XLOOKUP($D90,'Compiled grid proposal'!$C$5:$C$22,'Compiled grid proposal'!V$5:V$22,"error",0,1)</f>
        <v>18</v>
      </c>
      <c r="AY90" s="103">
        <f>_xlfn.XLOOKUP($D90,'Compiled grid proposal'!$C$5:$C$22,'Compiled grid proposal'!W$5:W$22,"error",0,1)</f>
        <v>60</v>
      </c>
      <c r="BA90" s="115">
        <f t="shared" si="40"/>
        <v>-2.4000000000000004</v>
      </c>
      <c r="BB90" s="115">
        <f t="shared" si="41"/>
        <v>0</v>
      </c>
      <c r="BC90" s="115">
        <f t="shared" si="42"/>
        <v>-7.7300000000000013</v>
      </c>
      <c r="BD90" s="115">
        <f t="shared" si="43"/>
        <v>0.39999999999999858</v>
      </c>
      <c r="BE90" s="115">
        <f t="shared" si="44"/>
        <v>-7.8160000000000007</v>
      </c>
      <c r="BF90" s="115">
        <f t="shared" si="45"/>
        <v>0.27999999999999758</v>
      </c>
      <c r="BG90" s="115">
        <f t="shared" si="46"/>
        <v>-8.7792000000000012</v>
      </c>
      <c r="BH90" s="115">
        <f t="shared" si="47"/>
        <v>0.7359999999999971</v>
      </c>
      <c r="BI90" s="115">
        <f t="shared" si="48"/>
        <v>-14.535040000000002</v>
      </c>
      <c r="BJ90" s="115">
        <f t="shared" si="49"/>
        <v>-4.1168000000000049</v>
      </c>
      <c r="BK90" s="115">
        <f t="shared" si="50"/>
        <v>-24.042048000000001</v>
      </c>
      <c r="BL90" s="115">
        <f t="shared" si="51"/>
        <v>-13.140160000000009</v>
      </c>
      <c r="BM90" s="115">
        <f t="shared" si="52"/>
        <v>-30.250457600000004</v>
      </c>
      <c r="BN90" s="115">
        <f t="shared" si="53"/>
        <v>-18.168192000000012</v>
      </c>
      <c r="BO90" s="115">
        <f t="shared" si="54"/>
        <v>-38.100549120000004</v>
      </c>
      <c r="BP90" s="115">
        <f t="shared" si="55"/>
        <v>-25.001830400000017</v>
      </c>
      <c r="BQ90" s="115">
        <f t="shared" si="56"/>
        <v>-46.520658944000004</v>
      </c>
      <c r="BR90" s="115">
        <f t="shared" si="57"/>
        <v>-30.402196480000022</v>
      </c>
      <c r="BS90" s="115">
        <f t="shared" si="58"/>
        <v>-54</v>
      </c>
      <c r="BT90" s="115">
        <f t="shared" si="59"/>
        <v>-36</v>
      </c>
      <c r="BV90" s="116">
        <f t="shared" si="60"/>
        <v>-0.40000000000000008</v>
      </c>
      <c r="BW90" s="116">
        <f t="shared" si="61"/>
        <v>0</v>
      </c>
      <c r="BX90" s="116">
        <f t="shared" si="62"/>
        <v>-0.64149377593361001</v>
      </c>
      <c r="BY90" s="116">
        <f t="shared" si="63"/>
        <v>2.857142857142847E-2</v>
      </c>
      <c r="BZ90" s="116">
        <f t="shared" si="64"/>
        <v>-0.60123076923076924</v>
      </c>
      <c r="CA90" s="116">
        <f t="shared" si="65"/>
        <v>1.6470588235293977E-2</v>
      </c>
      <c r="CB90" s="116">
        <f t="shared" si="66"/>
        <v>-0.58528000000000013</v>
      </c>
      <c r="CC90" s="116">
        <f t="shared" si="67"/>
        <v>3.6799999999999854E-2</v>
      </c>
      <c r="CD90" s="116">
        <f t="shared" si="68"/>
        <v>-0.66068363636363647</v>
      </c>
      <c r="CE90" s="116">
        <f t="shared" si="69"/>
        <v>-0.14195862068965534</v>
      </c>
      <c r="CF90" s="116">
        <f t="shared" si="70"/>
        <v>-0.72854690909090913</v>
      </c>
      <c r="CG90" s="116">
        <f t="shared" si="71"/>
        <v>-0.30558511627906998</v>
      </c>
      <c r="CH90" s="116">
        <f t="shared" si="72"/>
        <v>-0.7378160390243903</v>
      </c>
      <c r="CI90" s="116">
        <f t="shared" si="73"/>
        <v>-0.33644800000000025</v>
      </c>
      <c r="CJ90" s="116">
        <f t="shared" si="74"/>
        <v>-0.74706959058823541</v>
      </c>
      <c r="CK90" s="116">
        <f t="shared" si="75"/>
        <v>-0.36767397647058847</v>
      </c>
      <c r="CL90" s="116">
        <f t="shared" si="76"/>
        <v>-0.75033320877419363</v>
      </c>
      <c r="CM90" s="116">
        <f t="shared" si="77"/>
        <v>-0.37075849365853686</v>
      </c>
      <c r="CN90" s="116">
        <f t="shared" si="78"/>
        <v>-0.75</v>
      </c>
      <c r="CO90" s="116">
        <f t="shared" si="79"/>
        <v>-0.375</v>
      </c>
    </row>
    <row r="91" spans="1:93">
      <c r="A91" s="41" t="s">
        <v>110</v>
      </c>
      <c r="B91" s="44" t="s">
        <v>14</v>
      </c>
      <c r="C91" s="100">
        <v>5</v>
      </c>
      <c r="D91" s="44">
        <v>5</v>
      </c>
      <c r="E91" s="44">
        <v>5</v>
      </c>
      <c r="F91" s="44"/>
      <c r="G91" s="44"/>
      <c r="H91" s="44"/>
      <c r="I91" s="44"/>
      <c r="K91" s="103">
        <f>_xlfn.XLOOKUP($C91,'SQUO grid'!$B$4:$B$18,'SQUO grid'!C$4:C$18,"error",0,1)</f>
        <v>6</v>
      </c>
      <c r="L91" s="103">
        <f>_xlfn.XLOOKUP($C91,'SQUO grid'!$B$4:$B$18,'SQUO grid'!D$4:D$18,"error",0,1)</f>
        <v>12</v>
      </c>
      <c r="M91" s="103">
        <f>_xlfn.XLOOKUP($C91,'SQUO grid'!$B$4:$B$18,'SQUO grid'!E$4:E$18,"error",0,1)</f>
        <v>12.05</v>
      </c>
      <c r="N91" s="103">
        <f>_xlfn.XLOOKUP($C91,'SQUO grid'!$B$4:$B$18,'SQUO grid'!F$4:F$18,"error",0,1)</f>
        <v>14</v>
      </c>
      <c r="O91" s="103">
        <f>_xlfn.XLOOKUP($C91,'SQUO grid'!$B$4:$B$18,'SQUO grid'!G$4:G$18,"error",0,1)</f>
        <v>13</v>
      </c>
      <c r="P91" s="103">
        <f>_xlfn.XLOOKUP($C91,'SQUO grid'!$B$4:$B$18,'SQUO grid'!H$4:H$18,"error",0,1)</f>
        <v>17</v>
      </c>
      <c r="Q91" s="103">
        <f>_xlfn.XLOOKUP($C91,'SQUO grid'!$B$4:$B$18,'SQUO grid'!I$4:I$18,"error",0,1)</f>
        <v>15</v>
      </c>
      <c r="R91" s="103">
        <f>_xlfn.XLOOKUP($C91,'SQUO grid'!$B$4:$B$18,'SQUO grid'!J$4:J$18,"error",0,1)</f>
        <v>20</v>
      </c>
      <c r="S91" s="103">
        <f>_xlfn.XLOOKUP($C91,'SQUO grid'!$B$4:$B$18,'SQUO grid'!K$4:K$18,"error",0,1)</f>
        <v>22</v>
      </c>
      <c r="T91" s="103">
        <f>_xlfn.XLOOKUP($C91,'SQUO grid'!$B$4:$B$18,'SQUO grid'!L$4:L$18,"error",0,1)</f>
        <v>29</v>
      </c>
      <c r="U91" s="103">
        <f>_xlfn.XLOOKUP($C91,'SQUO grid'!$B$4:$B$18,'SQUO grid'!M$4:M$18,"error",0,1)</f>
        <v>33</v>
      </c>
      <c r="V91" s="103">
        <f>_xlfn.XLOOKUP($C91,'SQUO grid'!$B$4:$B$18,'SQUO grid'!N$4:N$18,"error",0,1)</f>
        <v>43</v>
      </c>
      <c r="W91" s="103">
        <f>_xlfn.XLOOKUP($C91,'SQUO grid'!$B$4:$B$18,'SQUO grid'!O$4:O$18,"error",0,1)</f>
        <v>41</v>
      </c>
      <c r="X91" s="103">
        <f>_xlfn.XLOOKUP($C91,'SQUO grid'!$B$4:$B$18,'SQUO grid'!P$4:P$18,"error",0,1)</f>
        <v>54</v>
      </c>
      <c r="Y91" s="103">
        <f>_xlfn.XLOOKUP($C91,'SQUO grid'!$B$4:$B$18,'SQUO grid'!Q$4:Q$18,"error",0,1)</f>
        <v>51</v>
      </c>
      <c r="Z91" s="103">
        <f>_xlfn.XLOOKUP($C91,'SQUO grid'!$B$4:$B$18,'SQUO grid'!R$4:R$18,"error",0,1)</f>
        <v>68</v>
      </c>
      <c r="AA91" s="103">
        <f>_xlfn.XLOOKUP($C91,'SQUO grid'!$B$4:$B$18,'SQUO grid'!S$4:S$18,"error",0,1)</f>
        <v>62</v>
      </c>
      <c r="AB91" s="103">
        <f>_xlfn.XLOOKUP($C91,'SQUO grid'!$B$4:$B$18,'SQUO grid'!T$4:T$18,"error",0,1)</f>
        <v>82</v>
      </c>
      <c r="AC91" s="103">
        <f>_xlfn.XLOOKUP($C91,'SQUO grid'!$B$4:$B$18,'SQUO grid'!U$4:U$18,"error",0,1)</f>
        <v>72</v>
      </c>
      <c r="AD91" s="103">
        <f>_xlfn.XLOOKUP($C91,'SQUO grid'!$B$4:$B$18,'SQUO grid'!V$4:V$18,"error",0,1)</f>
        <v>96</v>
      </c>
      <c r="AF91" s="103">
        <f>_xlfn.XLOOKUP($D91,'Compiled grid proposal'!$C$5:$C$22,'Compiled grid proposal'!D$5:D$22,"error",0,1)</f>
        <v>3.5999999999999996</v>
      </c>
      <c r="AG91" s="103">
        <f>_xlfn.XLOOKUP($D91,'Compiled grid proposal'!$C$5:$C$22,'Compiled grid proposal'!E$5:E$22,"error",0,1)</f>
        <v>12</v>
      </c>
      <c r="AH91" s="103">
        <f>_xlfn.XLOOKUP($D91,'Compiled grid proposal'!$C$5:$C$22,'Compiled grid proposal'!F$5:F$22,"error",0,1)</f>
        <v>4.3199999999999994</v>
      </c>
      <c r="AI91" s="103">
        <f>_xlfn.XLOOKUP($D91,'Compiled grid proposal'!$C$5:$C$22,'Compiled grid proposal'!G$5:G$22,"error",0,1)</f>
        <v>14.399999999999999</v>
      </c>
      <c r="AJ91" s="103">
        <f>_xlfn.XLOOKUP($D91,'Compiled grid proposal'!$C$5:$C$22,'Compiled grid proposal'!H$5:H$22,"error",0,1)</f>
        <v>5.1839999999999993</v>
      </c>
      <c r="AK91" s="103">
        <f>_xlfn.XLOOKUP($D91,'Compiled grid proposal'!$C$5:$C$22,'Compiled grid proposal'!I$5:I$22,"error",0,1)</f>
        <v>17.279999999999998</v>
      </c>
      <c r="AL91" s="103">
        <f>_xlfn.XLOOKUP($D91,'Compiled grid proposal'!$C$5:$C$22,'Compiled grid proposal'!J$5:J$22,"error",0,1)</f>
        <v>6.2207999999999988</v>
      </c>
      <c r="AM91" s="103">
        <f>_xlfn.XLOOKUP($D91,'Compiled grid proposal'!$C$5:$C$22,'Compiled grid proposal'!K$5:K$22,"error",0,1)</f>
        <v>20.735999999999997</v>
      </c>
      <c r="AN91" s="103">
        <f>_xlfn.XLOOKUP($D91,'Compiled grid proposal'!$C$5:$C$22,'Compiled grid proposal'!L$5:L$22,"error",0,1)</f>
        <v>7.4649599999999978</v>
      </c>
      <c r="AO91" s="103">
        <f>_xlfn.XLOOKUP($D91,'Compiled grid proposal'!$C$5:$C$22,'Compiled grid proposal'!M$5:M$22,"error",0,1)</f>
        <v>24.883199999999995</v>
      </c>
      <c r="AP91" s="103">
        <f>_xlfn.XLOOKUP($D91,'Compiled grid proposal'!$C$5:$C$22,'Compiled grid proposal'!N$5:N$22,"error",0,1)</f>
        <v>8.957951999999997</v>
      </c>
      <c r="AQ91" s="103">
        <f>_xlfn.XLOOKUP($D91,'Compiled grid proposal'!$C$5:$C$22,'Compiled grid proposal'!O$5:O$22,"error",0,1)</f>
        <v>29.859839999999991</v>
      </c>
      <c r="AR91" s="103">
        <f>_xlfn.XLOOKUP($D91,'Compiled grid proposal'!$C$5:$C$22,'Compiled grid proposal'!P$5:P$22,"error",0,1)</f>
        <v>10.749542399999996</v>
      </c>
      <c r="AS91" s="103">
        <f>_xlfn.XLOOKUP($D91,'Compiled grid proposal'!$C$5:$C$22,'Compiled grid proposal'!Q$5:Q$22,"error",0,1)</f>
        <v>35.831807999999988</v>
      </c>
      <c r="AT91" s="103">
        <f>_xlfn.XLOOKUP($D91,'Compiled grid proposal'!$C$5:$C$22,'Compiled grid proposal'!R$5:R$22,"error",0,1)</f>
        <v>12.899450879999995</v>
      </c>
      <c r="AU91" s="103">
        <f>_xlfn.XLOOKUP($D91,'Compiled grid proposal'!$C$5:$C$22,'Compiled grid proposal'!S$5:S$22,"error",0,1)</f>
        <v>42.998169599999983</v>
      </c>
      <c r="AV91" s="103">
        <f>_xlfn.XLOOKUP($D91,'Compiled grid proposal'!$C$5:$C$22,'Compiled grid proposal'!T$5:T$22,"error",0,1)</f>
        <v>15.479341055999992</v>
      </c>
      <c r="AW91" s="103">
        <f>_xlfn.XLOOKUP($D91,'Compiled grid proposal'!$C$5:$C$22,'Compiled grid proposal'!U$5:U$22,"error",0,1)</f>
        <v>51.597803519999978</v>
      </c>
      <c r="AX91" s="103">
        <f>_xlfn.XLOOKUP($D91,'Compiled grid proposal'!$C$5:$C$22,'Compiled grid proposal'!V$5:V$22,"error",0,1)</f>
        <v>18</v>
      </c>
      <c r="AY91" s="103">
        <f>_xlfn.XLOOKUP($D91,'Compiled grid proposal'!$C$5:$C$22,'Compiled grid proposal'!W$5:W$22,"error",0,1)</f>
        <v>60</v>
      </c>
      <c r="BA91" s="115">
        <f t="shared" si="40"/>
        <v>-2.4000000000000004</v>
      </c>
      <c r="BB91" s="115">
        <f t="shared" si="41"/>
        <v>0</v>
      </c>
      <c r="BC91" s="115">
        <f t="shared" si="42"/>
        <v>-7.7300000000000013</v>
      </c>
      <c r="BD91" s="115">
        <f t="shared" si="43"/>
        <v>0.39999999999999858</v>
      </c>
      <c r="BE91" s="115">
        <f t="shared" si="44"/>
        <v>-7.8160000000000007</v>
      </c>
      <c r="BF91" s="115">
        <f t="shared" si="45"/>
        <v>0.27999999999999758</v>
      </c>
      <c r="BG91" s="115">
        <f t="shared" si="46"/>
        <v>-8.7792000000000012</v>
      </c>
      <c r="BH91" s="115">
        <f t="shared" si="47"/>
        <v>0.7359999999999971</v>
      </c>
      <c r="BI91" s="115">
        <f t="shared" si="48"/>
        <v>-14.535040000000002</v>
      </c>
      <c r="BJ91" s="115">
        <f t="shared" si="49"/>
        <v>-4.1168000000000049</v>
      </c>
      <c r="BK91" s="115">
        <f t="shared" si="50"/>
        <v>-24.042048000000001</v>
      </c>
      <c r="BL91" s="115">
        <f t="shared" si="51"/>
        <v>-13.140160000000009</v>
      </c>
      <c r="BM91" s="115">
        <f t="shared" si="52"/>
        <v>-30.250457600000004</v>
      </c>
      <c r="BN91" s="115">
        <f t="shared" si="53"/>
        <v>-18.168192000000012</v>
      </c>
      <c r="BO91" s="115">
        <f t="shared" si="54"/>
        <v>-38.100549120000004</v>
      </c>
      <c r="BP91" s="115">
        <f t="shared" si="55"/>
        <v>-25.001830400000017</v>
      </c>
      <c r="BQ91" s="115">
        <f t="shared" si="56"/>
        <v>-46.520658944000004</v>
      </c>
      <c r="BR91" s="115">
        <f t="shared" si="57"/>
        <v>-30.402196480000022</v>
      </c>
      <c r="BS91" s="115">
        <f t="shared" si="58"/>
        <v>-54</v>
      </c>
      <c r="BT91" s="115">
        <f t="shared" si="59"/>
        <v>-36</v>
      </c>
      <c r="BV91" s="116">
        <f t="shared" si="60"/>
        <v>-0.40000000000000008</v>
      </c>
      <c r="BW91" s="116">
        <f t="shared" si="61"/>
        <v>0</v>
      </c>
      <c r="BX91" s="116">
        <f t="shared" si="62"/>
        <v>-0.64149377593361001</v>
      </c>
      <c r="BY91" s="116">
        <f t="shared" si="63"/>
        <v>2.857142857142847E-2</v>
      </c>
      <c r="BZ91" s="116">
        <f t="shared" si="64"/>
        <v>-0.60123076923076924</v>
      </c>
      <c r="CA91" s="116">
        <f t="shared" si="65"/>
        <v>1.6470588235293977E-2</v>
      </c>
      <c r="CB91" s="116">
        <f t="shared" si="66"/>
        <v>-0.58528000000000013</v>
      </c>
      <c r="CC91" s="116">
        <f t="shared" si="67"/>
        <v>3.6799999999999854E-2</v>
      </c>
      <c r="CD91" s="116">
        <f t="shared" si="68"/>
        <v>-0.66068363636363647</v>
      </c>
      <c r="CE91" s="116">
        <f t="shared" si="69"/>
        <v>-0.14195862068965534</v>
      </c>
      <c r="CF91" s="116">
        <f t="shared" si="70"/>
        <v>-0.72854690909090913</v>
      </c>
      <c r="CG91" s="116">
        <f t="shared" si="71"/>
        <v>-0.30558511627906998</v>
      </c>
      <c r="CH91" s="116">
        <f t="shared" si="72"/>
        <v>-0.7378160390243903</v>
      </c>
      <c r="CI91" s="116">
        <f t="shared" si="73"/>
        <v>-0.33644800000000025</v>
      </c>
      <c r="CJ91" s="116">
        <f t="shared" si="74"/>
        <v>-0.74706959058823541</v>
      </c>
      <c r="CK91" s="116">
        <f t="shared" si="75"/>
        <v>-0.36767397647058847</v>
      </c>
      <c r="CL91" s="116">
        <f t="shared" si="76"/>
        <v>-0.75033320877419363</v>
      </c>
      <c r="CM91" s="116">
        <f t="shared" si="77"/>
        <v>-0.37075849365853686</v>
      </c>
      <c r="CN91" s="116">
        <f t="shared" si="78"/>
        <v>-0.75</v>
      </c>
      <c r="CO91" s="116">
        <f t="shared" si="79"/>
        <v>-0.375</v>
      </c>
    </row>
    <row r="92" spans="1:93">
      <c r="A92" s="41" t="s">
        <v>111</v>
      </c>
      <c r="B92" s="44" t="s">
        <v>14</v>
      </c>
      <c r="C92" s="44">
        <v>5</v>
      </c>
      <c r="D92" s="44">
        <v>5</v>
      </c>
      <c r="E92" s="44">
        <v>5</v>
      </c>
      <c r="F92" s="44"/>
      <c r="G92" s="44"/>
      <c r="H92" s="44"/>
      <c r="I92" s="44"/>
      <c r="K92" s="103">
        <f>_xlfn.XLOOKUP($C92,'SQUO grid'!$B$4:$B$18,'SQUO grid'!C$4:C$18,"error",0,1)</f>
        <v>6</v>
      </c>
      <c r="L92" s="103">
        <f>_xlfn.XLOOKUP($C92,'SQUO grid'!$B$4:$B$18,'SQUO grid'!D$4:D$18,"error",0,1)</f>
        <v>12</v>
      </c>
      <c r="M92" s="103">
        <f>_xlfn.XLOOKUP($C92,'SQUO grid'!$B$4:$B$18,'SQUO grid'!E$4:E$18,"error",0,1)</f>
        <v>12.05</v>
      </c>
      <c r="N92" s="103">
        <f>_xlfn.XLOOKUP($C92,'SQUO grid'!$B$4:$B$18,'SQUO grid'!F$4:F$18,"error",0,1)</f>
        <v>14</v>
      </c>
      <c r="O92" s="103">
        <f>_xlfn.XLOOKUP($C92,'SQUO grid'!$B$4:$B$18,'SQUO grid'!G$4:G$18,"error",0,1)</f>
        <v>13</v>
      </c>
      <c r="P92" s="103">
        <f>_xlfn.XLOOKUP($C92,'SQUO grid'!$B$4:$B$18,'SQUO grid'!H$4:H$18,"error",0,1)</f>
        <v>17</v>
      </c>
      <c r="Q92" s="103">
        <f>_xlfn.XLOOKUP($C92,'SQUO grid'!$B$4:$B$18,'SQUO grid'!I$4:I$18,"error",0,1)</f>
        <v>15</v>
      </c>
      <c r="R92" s="103">
        <f>_xlfn.XLOOKUP($C92,'SQUO grid'!$B$4:$B$18,'SQUO grid'!J$4:J$18,"error",0,1)</f>
        <v>20</v>
      </c>
      <c r="S92" s="103">
        <f>_xlfn.XLOOKUP($C92,'SQUO grid'!$B$4:$B$18,'SQUO grid'!K$4:K$18,"error",0,1)</f>
        <v>22</v>
      </c>
      <c r="T92" s="103">
        <f>_xlfn.XLOOKUP($C92,'SQUO grid'!$B$4:$B$18,'SQUO grid'!L$4:L$18,"error",0,1)</f>
        <v>29</v>
      </c>
      <c r="U92" s="103">
        <f>_xlfn.XLOOKUP($C92,'SQUO grid'!$B$4:$B$18,'SQUO grid'!M$4:M$18,"error",0,1)</f>
        <v>33</v>
      </c>
      <c r="V92" s="103">
        <f>_xlfn.XLOOKUP($C92,'SQUO grid'!$B$4:$B$18,'SQUO grid'!N$4:N$18,"error",0,1)</f>
        <v>43</v>
      </c>
      <c r="W92" s="103">
        <f>_xlfn.XLOOKUP($C92,'SQUO grid'!$B$4:$B$18,'SQUO grid'!O$4:O$18,"error",0,1)</f>
        <v>41</v>
      </c>
      <c r="X92" s="103">
        <f>_xlfn.XLOOKUP($C92,'SQUO grid'!$B$4:$B$18,'SQUO grid'!P$4:P$18,"error",0,1)</f>
        <v>54</v>
      </c>
      <c r="Y92" s="103">
        <f>_xlfn.XLOOKUP($C92,'SQUO grid'!$B$4:$B$18,'SQUO grid'!Q$4:Q$18,"error",0,1)</f>
        <v>51</v>
      </c>
      <c r="Z92" s="103">
        <f>_xlfn.XLOOKUP($C92,'SQUO grid'!$B$4:$B$18,'SQUO grid'!R$4:R$18,"error",0,1)</f>
        <v>68</v>
      </c>
      <c r="AA92" s="103">
        <f>_xlfn.XLOOKUP($C92,'SQUO grid'!$B$4:$B$18,'SQUO grid'!S$4:S$18,"error",0,1)</f>
        <v>62</v>
      </c>
      <c r="AB92" s="103">
        <f>_xlfn.XLOOKUP($C92,'SQUO grid'!$B$4:$B$18,'SQUO grid'!T$4:T$18,"error",0,1)</f>
        <v>82</v>
      </c>
      <c r="AC92" s="103">
        <f>_xlfn.XLOOKUP($C92,'SQUO grid'!$B$4:$B$18,'SQUO grid'!U$4:U$18,"error",0,1)</f>
        <v>72</v>
      </c>
      <c r="AD92" s="103">
        <f>_xlfn.XLOOKUP($C92,'SQUO grid'!$B$4:$B$18,'SQUO grid'!V$4:V$18,"error",0,1)</f>
        <v>96</v>
      </c>
      <c r="AF92" s="103">
        <f>_xlfn.XLOOKUP($D92,'Compiled grid proposal'!$C$5:$C$22,'Compiled grid proposal'!D$5:D$22,"error",0,1)</f>
        <v>3.5999999999999996</v>
      </c>
      <c r="AG92" s="103">
        <f>_xlfn.XLOOKUP($D92,'Compiled grid proposal'!$C$5:$C$22,'Compiled grid proposal'!E$5:E$22,"error",0,1)</f>
        <v>12</v>
      </c>
      <c r="AH92" s="103">
        <f>_xlfn.XLOOKUP($D92,'Compiled grid proposal'!$C$5:$C$22,'Compiled grid proposal'!F$5:F$22,"error",0,1)</f>
        <v>4.3199999999999994</v>
      </c>
      <c r="AI92" s="103">
        <f>_xlfn.XLOOKUP($D92,'Compiled grid proposal'!$C$5:$C$22,'Compiled grid proposal'!G$5:G$22,"error",0,1)</f>
        <v>14.399999999999999</v>
      </c>
      <c r="AJ92" s="103">
        <f>_xlfn.XLOOKUP($D92,'Compiled grid proposal'!$C$5:$C$22,'Compiled grid proposal'!H$5:H$22,"error",0,1)</f>
        <v>5.1839999999999993</v>
      </c>
      <c r="AK92" s="103">
        <f>_xlfn.XLOOKUP($D92,'Compiled grid proposal'!$C$5:$C$22,'Compiled grid proposal'!I$5:I$22,"error",0,1)</f>
        <v>17.279999999999998</v>
      </c>
      <c r="AL92" s="103">
        <f>_xlfn.XLOOKUP($D92,'Compiled grid proposal'!$C$5:$C$22,'Compiled grid proposal'!J$5:J$22,"error",0,1)</f>
        <v>6.2207999999999988</v>
      </c>
      <c r="AM92" s="103">
        <f>_xlfn.XLOOKUP($D92,'Compiled grid proposal'!$C$5:$C$22,'Compiled grid proposal'!K$5:K$22,"error",0,1)</f>
        <v>20.735999999999997</v>
      </c>
      <c r="AN92" s="103">
        <f>_xlfn.XLOOKUP($D92,'Compiled grid proposal'!$C$5:$C$22,'Compiled grid proposal'!L$5:L$22,"error",0,1)</f>
        <v>7.4649599999999978</v>
      </c>
      <c r="AO92" s="103">
        <f>_xlfn.XLOOKUP($D92,'Compiled grid proposal'!$C$5:$C$22,'Compiled grid proposal'!M$5:M$22,"error",0,1)</f>
        <v>24.883199999999995</v>
      </c>
      <c r="AP92" s="103">
        <f>_xlfn.XLOOKUP($D92,'Compiled grid proposal'!$C$5:$C$22,'Compiled grid proposal'!N$5:N$22,"error",0,1)</f>
        <v>8.957951999999997</v>
      </c>
      <c r="AQ92" s="103">
        <f>_xlfn.XLOOKUP($D92,'Compiled grid proposal'!$C$5:$C$22,'Compiled grid proposal'!O$5:O$22,"error",0,1)</f>
        <v>29.859839999999991</v>
      </c>
      <c r="AR92" s="103">
        <f>_xlfn.XLOOKUP($D92,'Compiled grid proposal'!$C$5:$C$22,'Compiled grid proposal'!P$5:P$22,"error",0,1)</f>
        <v>10.749542399999996</v>
      </c>
      <c r="AS92" s="103">
        <f>_xlfn.XLOOKUP($D92,'Compiled grid proposal'!$C$5:$C$22,'Compiled grid proposal'!Q$5:Q$22,"error",0,1)</f>
        <v>35.831807999999988</v>
      </c>
      <c r="AT92" s="103">
        <f>_xlfn.XLOOKUP($D92,'Compiled grid proposal'!$C$5:$C$22,'Compiled grid proposal'!R$5:R$22,"error",0,1)</f>
        <v>12.899450879999995</v>
      </c>
      <c r="AU92" s="103">
        <f>_xlfn.XLOOKUP($D92,'Compiled grid proposal'!$C$5:$C$22,'Compiled grid proposal'!S$5:S$22,"error",0,1)</f>
        <v>42.998169599999983</v>
      </c>
      <c r="AV92" s="103">
        <f>_xlfn.XLOOKUP($D92,'Compiled grid proposal'!$C$5:$C$22,'Compiled grid proposal'!T$5:T$22,"error",0,1)</f>
        <v>15.479341055999992</v>
      </c>
      <c r="AW92" s="103">
        <f>_xlfn.XLOOKUP($D92,'Compiled grid proposal'!$C$5:$C$22,'Compiled grid proposal'!U$5:U$22,"error",0,1)</f>
        <v>51.597803519999978</v>
      </c>
      <c r="AX92" s="103">
        <f>_xlfn.XLOOKUP($D92,'Compiled grid proposal'!$C$5:$C$22,'Compiled grid proposal'!V$5:V$22,"error",0,1)</f>
        <v>18</v>
      </c>
      <c r="AY92" s="103">
        <f>_xlfn.XLOOKUP($D92,'Compiled grid proposal'!$C$5:$C$22,'Compiled grid proposal'!W$5:W$22,"error",0,1)</f>
        <v>60</v>
      </c>
      <c r="BA92" s="115">
        <f t="shared" si="40"/>
        <v>-2.4000000000000004</v>
      </c>
      <c r="BB92" s="115">
        <f t="shared" si="41"/>
        <v>0</v>
      </c>
      <c r="BC92" s="115">
        <f t="shared" si="42"/>
        <v>-7.7300000000000013</v>
      </c>
      <c r="BD92" s="115">
        <f t="shared" si="43"/>
        <v>0.39999999999999858</v>
      </c>
      <c r="BE92" s="115">
        <f t="shared" si="44"/>
        <v>-7.8160000000000007</v>
      </c>
      <c r="BF92" s="115">
        <f t="shared" si="45"/>
        <v>0.27999999999999758</v>
      </c>
      <c r="BG92" s="115">
        <f t="shared" si="46"/>
        <v>-8.7792000000000012</v>
      </c>
      <c r="BH92" s="115">
        <f t="shared" si="47"/>
        <v>0.7359999999999971</v>
      </c>
      <c r="BI92" s="115">
        <f t="shared" si="48"/>
        <v>-14.535040000000002</v>
      </c>
      <c r="BJ92" s="115">
        <f t="shared" si="49"/>
        <v>-4.1168000000000049</v>
      </c>
      <c r="BK92" s="115">
        <f t="shared" si="50"/>
        <v>-24.042048000000001</v>
      </c>
      <c r="BL92" s="115">
        <f t="shared" si="51"/>
        <v>-13.140160000000009</v>
      </c>
      <c r="BM92" s="115">
        <f t="shared" si="52"/>
        <v>-30.250457600000004</v>
      </c>
      <c r="BN92" s="115">
        <f t="shared" si="53"/>
        <v>-18.168192000000012</v>
      </c>
      <c r="BO92" s="115">
        <f t="shared" si="54"/>
        <v>-38.100549120000004</v>
      </c>
      <c r="BP92" s="115">
        <f t="shared" si="55"/>
        <v>-25.001830400000017</v>
      </c>
      <c r="BQ92" s="115">
        <f t="shared" si="56"/>
        <v>-46.520658944000004</v>
      </c>
      <c r="BR92" s="115">
        <f t="shared" si="57"/>
        <v>-30.402196480000022</v>
      </c>
      <c r="BS92" s="115">
        <f t="shared" si="58"/>
        <v>-54</v>
      </c>
      <c r="BT92" s="115">
        <f t="shared" si="59"/>
        <v>-36</v>
      </c>
      <c r="BV92" s="116">
        <f t="shared" si="60"/>
        <v>-0.40000000000000008</v>
      </c>
      <c r="BW92" s="116">
        <f t="shared" si="61"/>
        <v>0</v>
      </c>
      <c r="BX92" s="116">
        <f t="shared" si="62"/>
        <v>-0.64149377593361001</v>
      </c>
      <c r="BY92" s="116">
        <f t="shared" si="63"/>
        <v>2.857142857142847E-2</v>
      </c>
      <c r="BZ92" s="116">
        <f t="shared" si="64"/>
        <v>-0.60123076923076924</v>
      </c>
      <c r="CA92" s="116">
        <f t="shared" si="65"/>
        <v>1.6470588235293977E-2</v>
      </c>
      <c r="CB92" s="116">
        <f t="shared" si="66"/>
        <v>-0.58528000000000013</v>
      </c>
      <c r="CC92" s="116">
        <f t="shared" si="67"/>
        <v>3.6799999999999854E-2</v>
      </c>
      <c r="CD92" s="116">
        <f t="shared" si="68"/>
        <v>-0.66068363636363647</v>
      </c>
      <c r="CE92" s="116">
        <f t="shared" si="69"/>
        <v>-0.14195862068965534</v>
      </c>
      <c r="CF92" s="116">
        <f t="shared" si="70"/>
        <v>-0.72854690909090913</v>
      </c>
      <c r="CG92" s="116">
        <f t="shared" si="71"/>
        <v>-0.30558511627906998</v>
      </c>
      <c r="CH92" s="116">
        <f t="shared" si="72"/>
        <v>-0.7378160390243903</v>
      </c>
      <c r="CI92" s="116">
        <f t="shared" si="73"/>
        <v>-0.33644800000000025</v>
      </c>
      <c r="CJ92" s="116">
        <f t="shared" si="74"/>
        <v>-0.74706959058823541</v>
      </c>
      <c r="CK92" s="116">
        <f t="shared" si="75"/>
        <v>-0.36767397647058847</v>
      </c>
      <c r="CL92" s="116">
        <f t="shared" si="76"/>
        <v>-0.75033320877419363</v>
      </c>
      <c r="CM92" s="116">
        <f t="shared" si="77"/>
        <v>-0.37075849365853686</v>
      </c>
      <c r="CN92" s="116">
        <f t="shared" si="78"/>
        <v>-0.75</v>
      </c>
      <c r="CO92" s="116">
        <f t="shared" si="79"/>
        <v>-0.375</v>
      </c>
    </row>
    <row r="93" spans="1:93">
      <c r="A93" s="41" t="s">
        <v>112</v>
      </c>
      <c r="B93" s="44" t="s">
        <v>14</v>
      </c>
      <c r="C93" s="44">
        <v>5</v>
      </c>
      <c r="D93" s="44">
        <v>5</v>
      </c>
      <c r="E93" s="44">
        <v>5</v>
      </c>
      <c r="F93" s="44"/>
      <c r="G93" s="44"/>
      <c r="H93" s="44"/>
      <c r="I93" s="44"/>
      <c r="K93" s="103">
        <f>_xlfn.XLOOKUP($C93,'SQUO grid'!$B$4:$B$18,'SQUO grid'!C$4:C$18,"error",0,1)</f>
        <v>6</v>
      </c>
      <c r="L93" s="103">
        <f>_xlfn.XLOOKUP($C93,'SQUO grid'!$B$4:$B$18,'SQUO grid'!D$4:D$18,"error",0,1)</f>
        <v>12</v>
      </c>
      <c r="M93" s="103">
        <f>_xlfn.XLOOKUP($C93,'SQUO grid'!$B$4:$B$18,'SQUO grid'!E$4:E$18,"error",0,1)</f>
        <v>12.05</v>
      </c>
      <c r="N93" s="103">
        <f>_xlfn.XLOOKUP($C93,'SQUO grid'!$B$4:$B$18,'SQUO grid'!F$4:F$18,"error",0,1)</f>
        <v>14</v>
      </c>
      <c r="O93" s="103">
        <f>_xlfn.XLOOKUP($C93,'SQUO grid'!$B$4:$B$18,'SQUO grid'!G$4:G$18,"error",0,1)</f>
        <v>13</v>
      </c>
      <c r="P93" s="103">
        <f>_xlfn.XLOOKUP($C93,'SQUO grid'!$B$4:$B$18,'SQUO grid'!H$4:H$18,"error",0,1)</f>
        <v>17</v>
      </c>
      <c r="Q93" s="103">
        <f>_xlfn.XLOOKUP($C93,'SQUO grid'!$B$4:$B$18,'SQUO grid'!I$4:I$18,"error",0,1)</f>
        <v>15</v>
      </c>
      <c r="R93" s="103">
        <f>_xlfn.XLOOKUP($C93,'SQUO grid'!$B$4:$B$18,'SQUO grid'!J$4:J$18,"error",0,1)</f>
        <v>20</v>
      </c>
      <c r="S93" s="103">
        <f>_xlfn.XLOOKUP($C93,'SQUO grid'!$B$4:$B$18,'SQUO grid'!K$4:K$18,"error",0,1)</f>
        <v>22</v>
      </c>
      <c r="T93" s="103">
        <f>_xlfn.XLOOKUP($C93,'SQUO grid'!$B$4:$B$18,'SQUO grid'!L$4:L$18,"error",0,1)</f>
        <v>29</v>
      </c>
      <c r="U93" s="103">
        <f>_xlfn.XLOOKUP($C93,'SQUO grid'!$B$4:$B$18,'SQUO grid'!M$4:M$18,"error",0,1)</f>
        <v>33</v>
      </c>
      <c r="V93" s="103">
        <f>_xlfn.XLOOKUP($C93,'SQUO grid'!$B$4:$B$18,'SQUO grid'!N$4:N$18,"error",0,1)</f>
        <v>43</v>
      </c>
      <c r="W93" s="103">
        <f>_xlfn.XLOOKUP($C93,'SQUO grid'!$B$4:$B$18,'SQUO grid'!O$4:O$18,"error",0,1)</f>
        <v>41</v>
      </c>
      <c r="X93" s="103">
        <f>_xlfn.XLOOKUP($C93,'SQUO grid'!$B$4:$B$18,'SQUO grid'!P$4:P$18,"error",0,1)</f>
        <v>54</v>
      </c>
      <c r="Y93" s="103">
        <f>_xlfn.XLOOKUP($C93,'SQUO grid'!$B$4:$B$18,'SQUO grid'!Q$4:Q$18,"error",0,1)</f>
        <v>51</v>
      </c>
      <c r="Z93" s="103">
        <f>_xlfn.XLOOKUP($C93,'SQUO grid'!$B$4:$B$18,'SQUO grid'!R$4:R$18,"error",0,1)</f>
        <v>68</v>
      </c>
      <c r="AA93" s="103">
        <f>_xlfn.XLOOKUP($C93,'SQUO grid'!$B$4:$B$18,'SQUO grid'!S$4:S$18,"error",0,1)</f>
        <v>62</v>
      </c>
      <c r="AB93" s="103">
        <f>_xlfn.XLOOKUP($C93,'SQUO grid'!$B$4:$B$18,'SQUO grid'!T$4:T$18,"error",0,1)</f>
        <v>82</v>
      </c>
      <c r="AC93" s="103">
        <f>_xlfn.XLOOKUP($C93,'SQUO grid'!$B$4:$B$18,'SQUO grid'!U$4:U$18,"error",0,1)</f>
        <v>72</v>
      </c>
      <c r="AD93" s="103">
        <f>_xlfn.XLOOKUP($C93,'SQUO grid'!$B$4:$B$18,'SQUO grid'!V$4:V$18,"error",0,1)</f>
        <v>96</v>
      </c>
      <c r="AF93" s="103">
        <f>_xlfn.XLOOKUP($D93,'Compiled grid proposal'!$C$5:$C$22,'Compiled grid proposal'!D$5:D$22,"error",0,1)</f>
        <v>3.5999999999999996</v>
      </c>
      <c r="AG93" s="103">
        <f>_xlfn.XLOOKUP($D93,'Compiled grid proposal'!$C$5:$C$22,'Compiled grid proposal'!E$5:E$22,"error",0,1)</f>
        <v>12</v>
      </c>
      <c r="AH93" s="103">
        <f>_xlfn.XLOOKUP($D93,'Compiled grid proposal'!$C$5:$C$22,'Compiled grid proposal'!F$5:F$22,"error",0,1)</f>
        <v>4.3199999999999994</v>
      </c>
      <c r="AI93" s="103">
        <f>_xlfn.XLOOKUP($D93,'Compiled grid proposal'!$C$5:$C$22,'Compiled grid proposal'!G$5:G$22,"error",0,1)</f>
        <v>14.399999999999999</v>
      </c>
      <c r="AJ93" s="103">
        <f>_xlfn.XLOOKUP($D93,'Compiled grid proposal'!$C$5:$C$22,'Compiled grid proposal'!H$5:H$22,"error",0,1)</f>
        <v>5.1839999999999993</v>
      </c>
      <c r="AK93" s="103">
        <f>_xlfn.XLOOKUP($D93,'Compiled grid proposal'!$C$5:$C$22,'Compiled grid proposal'!I$5:I$22,"error",0,1)</f>
        <v>17.279999999999998</v>
      </c>
      <c r="AL93" s="103">
        <f>_xlfn.XLOOKUP($D93,'Compiled grid proposal'!$C$5:$C$22,'Compiled grid proposal'!J$5:J$22,"error",0,1)</f>
        <v>6.2207999999999988</v>
      </c>
      <c r="AM93" s="103">
        <f>_xlfn.XLOOKUP($D93,'Compiled grid proposal'!$C$5:$C$22,'Compiled grid proposal'!K$5:K$22,"error",0,1)</f>
        <v>20.735999999999997</v>
      </c>
      <c r="AN93" s="103">
        <f>_xlfn.XLOOKUP($D93,'Compiled grid proposal'!$C$5:$C$22,'Compiled grid proposal'!L$5:L$22,"error",0,1)</f>
        <v>7.4649599999999978</v>
      </c>
      <c r="AO93" s="103">
        <f>_xlfn.XLOOKUP($D93,'Compiled grid proposal'!$C$5:$C$22,'Compiled grid proposal'!M$5:M$22,"error",0,1)</f>
        <v>24.883199999999995</v>
      </c>
      <c r="AP93" s="103">
        <f>_xlfn.XLOOKUP($D93,'Compiled grid proposal'!$C$5:$C$22,'Compiled grid proposal'!N$5:N$22,"error",0,1)</f>
        <v>8.957951999999997</v>
      </c>
      <c r="AQ93" s="103">
        <f>_xlfn.XLOOKUP($D93,'Compiled grid proposal'!$C$5:$C$22,'Compiled grid proposal'!O$5:O$22,"error",0,1)</f>
        <v>29.859839999999991</v>
      </c>
      <c r="AR93" s="103">
        <f>_xlfn.XLOOKUP($D93,'Compiled grid proposal'!$C$5:$C$22,'Compiled grid proposal'!P$5:P$22,"error",0,1)</f>
        <v>10.749542399999996</v>
      </c>
      <c r="AS93" s="103">
        <f>_xlfn.XLOOKUP($D93,'Compiled grid proposal'!$C$5:$C$22,'Compiled grid proposal'!Q$5:Q$22,"error",0,1)</f>
        <v>35.831807999999988</v>
      </c>
      <c r="AT93" s="103">
        <f>_xlfn.XLOOKUP($D93,'Compiled grid proposal'!$C$5:$C$22,'Compiled grid proposal'!R$5:R$22,"error",0,1)</f>
        <v>12.899450879999995</v>
      </c>
      <c r="AU93" s="103">
        <f>_xlfn.XLOOKUP($D93,'Compiled grid proposal'!$C$5:$C$22,'Compiled grid proposal'!S$5:S$22,"error",0,1)</f>
        <v>42.998169599999983</v>
      </c>
      <c r="AV93" s="103">
        <f>_xlfn.XLOOKUP($D93,'Compiled grid proposal'!$C$5:$C$22,'Compiled grid proposal'!T$5:T$22,"error",0,1)</f>
        <v>15.479341055999992</v>
      </c>
      <c r="AW93" s="103">
        <f>_xlfn.XLOOKUP($D93,'Compiled grid proposal'!$C$5:$C$22,'Compiled grid proposal'!U$5:U$22,"error",0,1)</f>
        <v>51.597803519999978</v>
      </c>
      <c r="AX93" s="103">
        <f>_xlfn.XLOOKUP($D93,'Compiled grid proposal'!$C$5:$C$22,'Compiled grid proposal'!V$5:V$22,"error",0,1)</f>
        <v>18</v>
      </c>
      <c r="AY93" s="103">
        <f>_xlfn.XLOOKUP($D93,'Compiled grid proposal'!$C$5:$C$22,'Compiled grid proposal'!W$5:W$22,"error",0,1)</f>
        <v>60</v>
      </c>
      <c r="BA93" s="115">
        <f t="shared" si="40"/>
        <v>-2.4000000000000004</v>
      </c>
      <c r="BB93" s="115">
        <f t="shared" si="41"/>
        <v>0</v>
      </c>
      <c r="BC93" s="115">
        <f t="shared" si="42"/>
        <v>-7.7300000000000013</v>
      </c>
      <c r="BD93" s="115">
        <f t="shared" si="43"/>
        <v>0.39999999999999858</v>
      </c>
      <c r="BE93" s="115">
        <f t="shared" si="44"/>
        <v>-7.8160000000000007</v>
      </c>
      <c r="BF93" s="115">
        <f t="shared" si="45"/>
        <v>0.27999999999999758</v>
      </c>
      <c r="BG93" s="115">
        <f t="shared" si="46"/>
        <v>-8.7792000000000012</v>
      </c>
      <c r="BH93" s="115">
        <f t="shared" si="47"/>
        <v>0.7359999999999971</v>
      </c>
      <c r="BI93" s="115">
        <f t="shared" si="48"/>
        <v>-14.535040000000002</v>
      </c>
      <c r="BJ93" s="115">
        <f t="shared" si="49"/>
        <v>-4.1168000000000049</v>
      </c>
      <c r="BK93" s="115">
        <f t="shared" si="50"/>
        <v>-24.042048000000001</v>
      </c>
      <c r="BL93" s="115">
        <f t="shared" si="51"/>
        <v>-13.140160000000009</v>
      </c>
      <c r="BM93" s="115">
        <f t="shared" si="52"/>
        <v>-30.250457600000004</v>
      </c>
      <c r="BN93" s="115">
        <f t="shared" si="53"/>
        <v>-18.168192000000012</v>
      </c>
      <c r="BO93" s="115">
        <f t="shared" si="54"/>
        <v>-38.100549120000004</v>
      </c>
      <c r="BP93" s="115">
        <f t="shared" si="55"/>
        <v>-25.001830400000017</v>
      </c>
      <c r="BQ93" s="115">
        <f t="shared" si="56"/>
        <v>-46.520658944000004</v>
      </c>
      <c r="BR93" s="115">
        <f t="shared" si="57"/>
        <v>-30.402196480000022</v>
      </c>
      <c r="BS93" s="115">
        <f t="shared" si="58"/>
        <v>-54</v>
      </c>
      <c r="BT93" s="115">
        <f t="shared" si="59"/>
        <v>-36</v>
      </c>
      <c r="BV93" s="116">
        <f t="shared" si="60"/>
        <v>-0.40000000000000008</v>
      </c>
      <c r="BW93" s="116">
        <f t="shared" si="61"/>
        <v>0</v>
      </c>
      <c r="BX93" s="116">
        <f t="shared" si="62"/>
        <v>-0.64149377593361001</v>
      </c>
      <c r="BY93" s="116">
        <f t="shared" si="63"/>
        <v>2.857142857142847E-2</v>
      </c>
      <c r="BZ93" s="116">
        <f t="shared" si="64"/>
        <v>-0.60123076923076924</v>
      </c>
      <c r="CA93" s="116">
        <f t="shared" si="65"/>
        <v>1.6470588235293977E-2</v>
      </c>
      <c r="CB93" s="116">
        <f t="shared" si="66"/>
        <v>-0.58528000000000013</v>
      </c>
      <c r="CC93" s="116">
        <f t="shared" si="67"/>
        <v>3.6799999999999854E-2</v>
      </c>
      <c r="CD93" s="116">
        <f t="shared" si="68"/>
        <v>-0.66068363636363647</v>
      </c>
      <c r="CE93" s="116">
        <f t="shared" si="69"/>
        <v>-0.14195862068965534</v>
      </c>
      <c r="CF93" s="116">
        <f t="shared" si="70"/>
        <v>-0.72854690909090913</v>
      </c>
      <c r="CG93" s="116">
        <f t="shared" si="71"/>
        <v>-0.30558511627906998</v>
      </c>
      <c r="CH93" s="116">
        <f t="shared" si="72"/>
        <v>-0.7378160390243903</v>
      </c>
      <c r="CI93" s="116">
        <f t="shared" si="73"/>
        <v>-0.33644800000000025</v>
      </c>
      <c r="CJ93" s="116">
        <f t="shared" si="74"/>
        <v>-0.74706959058823541</v>
      </c>
      <c r="CK93" s="116">
        <f t="shared" si="75"/>
        <v>-0.36767397647058847</v>
      </c>
      <c r="CL93" s="116">
        <f t="shared" si="76"/>
        <v>-0.75033320877419363</v>
      </c>
      <c r="CM93" s="116">
        <f t="shared" si="77"/>
        <v>-0.37075849365853686</v>
      </c>
      <c r="CN93" s="116">
        <f t="shared" si="78"/>
        <v>-0.75</v>
      </c>
      <c r="CO93" s="116">
        <f t="shared" si="79"/>
        <v>-0.375</v>
      </c>
    </row>
    <row r="94" spans="1:93">
      <c r="A94" s="41" t="s">
        <v>113</v>
      </c>
      <c r="B94" s="44" t="s">
        <v>14</v>
      </c>
      <c r="C94" s="100">
        <v>5</v>
      </c>
      <c r="D94" s="44">
        <v>5</v>
      </c>
      <c r="E94" s="44">
        <v>5</v>
      </c>
      <c r="F94" s="44"/>
      <c r="G94" s="44"/>
      <c r="H94" s="108" t="s">
        <v>18</v>
      </c>
      <c r="I94" s="44" t="s">
        <v>18</v>
      </c>
      <c r="K94" s="103">
        <f>_xlfn.XLOOKUP($C94,'SQUO grid'!$B$4:$B$18,'SQUO grid'!C$4:C$18,"error",0,1)</f>
        <v>6</v>
      </c>
      <c r="L94" s="103">
        <f>_xlfn.XLOOKUP($C94,'SQUO grid'!$B$4:$B$18,'SQUO grid'!D$4:D$18,"error",0,1)</f>
        <v>12</v>
      </c>
      <c r="M94" s="103">
        <f>_xlfn.XLOOKUP($C94,'SQUO grid'!$B$4:$B$18,'SQUO grid'!E$4:E$18,"error",0,1)</f>
        <v>12.05</v>
      </c>
      <c r="N94" s="103">
        <f>_xlfn.XLOOKUP($C94,'SQUO grid'!$B$4:$B$18,'SQUO grid'!F$4:F$18,"error",0,1)</f>
        <v>14</v>
      </c>
      <c r="O94" s="103">
        <f>_xlfn.XLOOKUP($C94,'SQUO grid'!$B$4:$B$18,'SQUO grid'!G$4:G$18,"error",0,1)</f>
        <v>13</v>
      </c>
      <c r="P94" s="103">
        <f>_xlfn.XLOOKUP($C94,'SQUO grid'!$B$4:$B$18,'SQUO grid'!H$4:H$18,"error",0,1)</f>
        <v>17</v>
      </c>
      <c r="Q94" s="103">
        <f>_xlfn.XLOOKUP($C94,'SQUO grid'!$B$4:$B$18,'SQUO grid'!I$4:I$18,"error",0,1)</f>
        <v>15</v>
      </c>
      <c r="R94" s="103">
        <f>_xlfn.XLOOKUP($C94,'SQUO grid'!$B$4:$B$18,'SQUO grid'!J$4:J$18,"error",0,1)</f>
        <v>20</v>
      </c>
      <c r="S94" s="103">
        <f>_xlfn.XLOOKUP($C94,'SQUO grid'!$B$4:$B$18,'SQUO grid'!K$4:K$18,"error",0,1)</f>
        <v>22</v>
      </c>
      <c r="T94" s="103">
        <f>_xlfn.XLOOKUP($C94,'SQUO grid'!$B$4:$B$18,'SQUO grid'!L$4:L$18,"error",0,1)</f>
        <v>29</v>
      </c>
      <c r="U94" s="103">
        <f>_xlfn.XLOOKUP($C94,'SQUO grid'!$B$4:$B$18,'SQUO grid'!M$4:M$18,"error",0,1)</f>
        <v>33</v>
      </c>
      <c r="V94" s="103">
        <f>_xlfn.XLOOKUP($C94,'SQUO grid'!$B$4:$B$18,'SQUO grid'!N$4:N$18,"error",0,1)</f>
        <v>43</v>
      </c>
      <c r="W94" s="103">
        <f>_xlfn.XLOOKUP($C94,'SQUO grid'!$B$4:$B$18,'SQUO grid'!O$4:O$18,"error",0,1)</f>
        <v>41</v>
      </c>
      <c r="X94" s="103">
        <f>_xlfn.XLOOKUP($C94,'SQUO grid'!$B$4:$B$18,'SQUO grid'!P$4:P$18,"error",0,1)</f>
        <v>54</v>
      </c>
      <c r="Y94" s="103">
        <f>_xlfn.XLOOKUP($C94,'SQUO grid'!$B$4:$B$18,'SQUO grid'!Q$4:Q$18,"error",0,1)</f>
        <v>51</v>
      </c>
      <c r="Z94" s="103">
        <f>_xlfn.XLOOKUP($C94,'SQUO grid'!$B$4:$B$18,'SQUO grid'!R$4:R$18,"error",0,1)</f>
        <v>68</v>
      </c>
      <c r="AA94" s="103">
        <f>_xlfn.XLOOKUP($C94,'SQUO grid'!$B$4:$B$18,'SQUO grid'!S$4:S$18,"error",0,1)</f>
        <v>62</v>
      </c>
      <c r="AB94" s="103">
        <f>_xlfn.XLOOKUP($C94,'SQUO grid'!$B$4:$B$18,'SQUO grid'!T$4:T$18,"error",0,1)</f>
        <v>82</v>
      </c>
      <c r="AC94" s="103">
        <f>_xlfn.XLOOKUP($C94,'SQUO grid'!$B$4:$B$18,'SQUO grid'!U$4:U$18,"error",0,1)</f>
        <v>72</v>
      </c>
      <c r="AD94" s="103">
        <f>_xlfn.XLOOKUP($C94,'SQUO grid'!$B$4:$B$18,'SQUO grid'!V$4:V$18,"error",0,1)</f>
        <v>96</v>
      </c>
      <c r="AF94" s="103">
        <f>_xlfn.XLOOKUP($D94,'Compiled grid proposal'!$C$5:$C$22,'Compiled grid proposal'!D$5:D$22,"error",0,1)</f>
        <v>3.5999999999999996</v>
      </c>
      <c r="AG94" s="103">
        <f>_xlfn.XLOOKUP($D94,'Compiled grid proposal'!$C$5:$C$22,'Compiled grid proposal'!E$5:E$22,"error",0,1)</f>
        <v>12</v>
      </c>
      <c r="AH94" s="103">
        <f>_xlfn.XLOOKUP($D94,'Compiled grid proposal'!$C$5:$C$22,'Compiled grid proposal'!F$5:F$22,"error",0,1)</f>
        <v>4.3199999999999994</v>
      </c>
      <c r="AI94" s="103">
        <f>_xlfn.XLOOKUP($D94,'Compiled grid proposal'!$C$5:$C$22,'Compiled grid proposal'!G$5:G$22,"error",0,1)</f>
        <v>14.399999999999999</v>
      </c>
      <c r="AJ94" s="103">
        <f>_xlfn.XLOOKUP($D94,'Compiled grid proposal'!$C$5:$C$22,'Compiled grid proposal'!H$5:H$22,"error",0,1)</f>
        <v>5.1839999999999993</v>
      </c>
      <c r="AK94" s="103">
        <f>_xlfn.XLOOKUP($D94,'Compiled grid proposal'!$C$5:$C$22,'Compiled grid proposal'!I$5:I$22,"error",0,1)</f>
        <v>17.279999999999998</v>
      </c>
      <c r="AL94" s="103">
        <f>_xlfn.XLOOKUP($D94,'Compiled grid proposal'!$C$5:$C$22,'Compiled grid proposal'!J$5:J$22,"error",0,1)</f>
        <v>6.2207999999999988</v>
      </c>
      <c r="AM94" s="103">
        <f>_xlfn.XLOOKUP($D94,'Compiled grid proposal'!$C$5:$C$22,'Compiled grid proposal'!K$5:K$22,"error",0,1)</f>
        <v>20.735999999999997</v>
      </c>
      <c r="AN94" s="103">
        <f>_xlfn.XLOOKUP($D94,'Compiled grid proposal'!$C$5:$C$22,'Compiled grid proposal'!L$5:L$22,"error",0,1)</f>
        <v>7.4649599999999978</v>
      </c>
      <c r="AO94" s="103">
        <f>_xlfn.XLOOKUP($D94,'Compiled grid proposal'!$C$5:$C$22,'Compiled grid proposal'!M$5:M$22,"error",0,1)</f>
        <v>24.883199999999995</v>
      </c>
      <c r="AP94" s="103">
        <f>_xlfn.XLOOKUP($D94,'Compiled grid proposal'!$C$5:$C$22,'Compiled grid proposal'!N$5:N$22,"error",0,1)</f>
        <v>8.957951999999997</v>
      </c>
      <c r="AQ94" s="103">
        <f>_xlfn.XLOOKUP($D94,'Compiled grid proposal'!$C$5:$C$22,'Compiled grid proposal'!O$5:O$22,"error",0,1)</f>
        <v>29.859839999999991</v>
      </c>
      <c r="AR94" s="103">
        <f>_xlfn.XLOOKUP($D94,'Compiled grid proposal'!$C$5:$C$22,'Compiled grid proposal'!P$5:P$22,"error",0,1)</f>
        <v>10.749542399999996</v>
      </c>
      <c r="AS94" s="103">
        <f>_xlfn.XLOOKUP($D94,'Compiled grid proposal'!$C$5:$C$22,'Compiled grid proposal'!Q$5:Q$22,"error",0,1)</f>
        <v>35.831807999999988</v>
      </c>
      <c r="AT94" s="103">
        <f>_xlfn.XLOOKUP($D94,'Compiled grid proposal'!$C$5:$C$22,'Compiled grid proposal'!R$5:R$22,"error",0,1)</f>
        <v>12.899450879999995</v>
      </c>
      <c r="AU94" s="103">
        <f>_xlfn.XLOOKUP($D94,'Compiled grid proposal'!$C$5:$C$22,'Compiled grid proposal'!S$5:S$22,"error",0,1)</f>
        <v>42.998169599999983</v>
      </c>
      <c r="AV94" s="103">
        <f>_xlfn.XLOOKUP($D94,'Compiled grid proposal'!$C$5:$C$22,'Compiled grid proposal'!T$5:T$22,"error",0,1)</f>
        <v>15.479341055999992</v>
      </c>
      <c r="AW94" s="103">
        <f>_xlfn.XLOOKUP($D94,'Compiled grid proposal'!$C$5:$C$22,'Compiled grid proposal'!U$5:U$22,"error",0,1)</f>
        <v>51.597803519999978</v>
      </c>
      <c r="AX94" s="103">
        <f>_xlfn.XLOOKUP($D94,'Compiled grid proposal'!$C$5:$C$22,'Compiled grid proposal'!V$5:V$22,"error",0,1)</f>
        <v>18</v>
      </c>
      <c r="AY94" s="103">
        <f>_xlfn.XLOOKUP($D94,'Compiled grid proposal'!$C$5:$C$22,'Compiled grid proposal'!W$5:W$22,"error",0,1)</f>
        <v>60</v>
      </c>
      <c r="BA94" s="115">
        <f t="shared" si="40"/>
        <v>-2.4000000000000004</v>
      </c>
      <c r="BB94" s="115">
        <f t="shared" si="41"/>
        <v>0</v>
      </c>
      <c r="BC94" s="115">
        <f t="shared" si="42"/>
        <v>-7.7300000000000013</v>
      </c>
      <c r="BD94" s="115">
        <f t="shared" si="43"/>
        <v>0.39999999999999858</v>
      </c>
      <c r="BE94" s="115">
        <f t="shared" si="44"/>
        <v>-7.8160000000000007</v>
      </c>
      <c r="BF94" s="115">
        <f t="shared" si="45"/>
        <v>0.27999999999999758</v>
      </c>
      <c r="BG94" s="115">
        <f t="shared" si="46"/>
        <v>-8.7792000000000012</v>
      </c>
      <c r="BH94" s="115">
        <f t="shared" si="47"/>
        <v>0.7359999999999971</v>
      </c>
      <c r="BI94" s="115">
        <f t="shared" si="48"/>
        <v>-14.535040000000002</v>
      </c>
      <c r="BJ94" s="115">
        <f t="shared" si="49"/>
        <v>-4.1168000000000049</v>
      </c>
      <c r="BK94" s="115">
        <f t="shared" si="50"/>
        <v>-24.042048000000001</v>
      </c>
      <c r="BL94" s="115">
        <f t="shared" si="51"/>
        <v>-13.140160000000009</v>
      </c>
      <c r="BM94" s="115">
        <f t="shared" si="52"/>
        <v>-30.250457600000004</v>
      </c>
      <c r="BN94" s="115">
        <f t="shared" si="53"/>
        <v>-18.168192000000012</v>
      </c>
      <c r="BO94" s="115">
        <f t="shared" si="54"/>
        <v>-38.100549120000004</v>
      </c>
      <c r="BP94" s="115">
        <f t="shared" si="55"/>
        <v>-25.001830400000017</v>
      </c>
      <c r="BQ94" s="115">
        <f t="shared" si="56"/>
        <v>-46.520658944000004</v>
      </c>
      <c r="BR94" s="115">
        <f t="shared" si="57"/>
        <v>-30.402196480000022</v>
      </c>
      <c r="BS94" s="115">
        <f t="shared" si="58"/>
        <v>-54</v>
      </c>
      <c r="BT94" s="115">
        <f t="shared" si="59"/>
        <v>-36</v>
      </c>
      <c r="BV94" s="116">
        <f t="shared" si="60"/>
        <v>-0.40000000000000008</v>
      </c>
      <c r="BW94" s="116">
        <f t="shared" si="61"/>
        <v>0</v>
      </c>
      <c r="BX94" s="116">
        <f t="shared" si="62"/>
        <v>-0.64149377593361001</v>
      </c>
      <c r="BY94" s="116">
        <f t="shared" si="63"/>
        <v>2.857142857142847E-2</v>
      </c>
      <c r="BZ94" s="116">
        <f t="shared" si="64"/>
        <v>-0.60123076923076924</v>
      </c>
      <c r="CA94" s="116">
        <f t="shared" si="65"/>
        <v>1.6470588235293977E-2</v>
      </c>
      <c r="CB94" s="116">
        <f t="shared" si="66"/>
        <v>-0.58528000000000013</v>
      </c>
      <c r="CC94" s="116">
        <f t="shared" si="67"/>
        <v>3.6799999999999854E-2</v>
      </c>
      <c r="CD94" s="116">
        <f t="shared" si="68"/>
        <v>-0.66068363636363647</v>
      </c>
      <c r="CE94" s="116">
        <f t="shared" si="69"/>
        <v>-0.14195862068965534</v>
      </c>
      <c r="CF94" s="116">
        <f t="shared" si="70"/>
        <v>-0.72854690909090913</v>
      </c>
      <c r="CG94" s="116">
        <f t="shared" si="71"/>
        <v>-0.30558511627906998</v>
      </c>
      <c r="CH94" s="116">
        <f t="shared" si="72"/>
        <v>-0.7378160390243903</v>
      </c>
      <c r="CI94" s="116">
        <f t="shared" si="73"/>
        <v>-0.33644800000000025</v>
      </c>
      <c r="CJ94" s="116">
        <f t="shared" si="74"/>
        <v>-0.74706959058823541</v>
      </c>
      <c r="CK94" s="116">
        <f t="shared" si="75"/>
        <v>-0.36767397647058847</v>
      </c>
      <c r="CL94" s="116">
        <f t="shared" si="76"/>
        <v>-0.75033320877419363</v>
      </c>
      <c r="CM94" s="116">
        <f t="shared" si="77"/>
        <v>-0.37075849365853686</v>
      </c>
      <c r="CN94" s="116">
        <f t="shared" si="78"/>
        <v>-0.75</v>
      </c>
      <c r="CO94" s="116">
        <f t="shared" si="79"/>
        <v>-0.375</v>
      </c>
    </row>
    <row r="95" spans="1:93">
      <c r="A95" s="41" t="s">
        <v>114</v>
      </c>
      <c r="B95" s="44" t="s">
        <v>14</v>
      </c>
      <c r="C95" s="100">
        <v>5</v>
      </c>
      <c r="D95" s="44">
        <v>5</v>
      </c>
      <c r="E95" s="44">
        <v>5</v>
      </c>
      <c r="F95" s="44"/>
      <c r="G95" s="44"/>
      <c r="H95" s="44"/>
      <c r="I95" s="44" t="s">
        <v>18</v>
      </c>
      <c r="K95" s="103">
        <f>_xlfn.XLOOKUP($C95,'SQUO grid'!$B$4:$B$18,'SQUO grid'!C$4:C$18,"error",0,1)</f>
        <v>6</v>
      </c>
      <c r="L95" s="103">
        <f>_xlfn.XLOOKUP($C95,'SQUO grid'!$B$4:$B$18,'SQUO grid'!D$4:D$18,"error",0,1)</f>
        <v>12</v>
      </c>
      <c r="M95" s="103">
        <f>_xlfn.XLOOKUP($C95,'SQUO grid'!$B$4:$B$18,'SQUO grid'!E$4:E$18,"error",0,1)</f>
        <v>12.05</v>
      </c>
      <c r="N95" s="103">
        <f>_xlfn.XLOOKUP($C95,'SQUO grid'!$B$4:$B$18,'SQUO grid'!F$4:F$18,"error",0,1)</f>
        <v>14</v>
      </c>
      <c r="O95" s="103">
        <f>_xlfn.XLOOKUP($C95,'SQUO grid'!$B$4:$B$18,'SQUO grid'!G$4:G$18,"error",0,1)</f>
        <v>13</v>
      </c>
      <c r="P95" s="103">
        <f>_xlfn.XLOOKUP($C95,'SQUO grid'!$B$4:$B$18,'SQUO grid'!H$4:H$18,"error",0,1)</f>
        <v>17</v>
      </c>
      <c r="Q95" s="103">
        <f>_xlfn.XLOOKUP($C95,'SQUO grid'!$B$4:$B$18,'SQUO grid'!I$4:I$18,"error",0,1)</f>
        <v>15</v>
      </c>
      <c r="R95" s="103">
        <f>_xlfn.XLOOKUP($C95,'SQUO grid'!$B$4:$B$18,'SQUO grid'!J$4:J$18,"error",0,1)</f>
        <v>20</v>
      </c>
      <c r="S95" s="103">
        <f>_xlfn.XLOOKUP($C95,'SQUO grid'!$B$4:$B$18,'SQUO grid'!K$4:K$18,"error",0,1)</f>
        <v>22</v>
      </c>
      <c r="T95" s="103">
        <f>_xlfn.XLOOKUP($C95,'SQUO grid'!$B$4:$B$18,'SQUO grid'!L$4:L$18,"error",0,1)</f>
        <v>29</v>
      </c>
      <c r="U95" s="103">
        <f>_xlfn.XLOOKUP($C95,'SQUO grid'!$B$4:$B$18,'SQUO grid'!M$4:M$18,"error",0,1)</f>
        <v>33</v>
      </c>
      <c r="V95" s="103">
        <f>_xlfn.XLOOKUP($C95,'SQUO grid'!$B$4:$B$18,'SQUO grid'!N$4:N$18,"error",0,1)</f>
        <v>43</v>
      </c>
      <c r="W95" s="103">
        <f>_xlfn.XLOOKUP($C95,'SQUO grid'!$B$4:$B$18,'SQUO grid'!O$4:O$18,"error",0,1)</f>
        <v>41</v>
      </c>
      <c r="X95" s="103">
        <f>_xlfn.XLOOKUP($C95,'SQUO grid'!$B$4:$B$18,'SQUO grid'!P$4:P$18,"error",0,1)</f>
        <v>54</v>
      </c>
      <c r="Y95" s="103">
        <f>_xlfn.XLOOKUP($C95,'SQUO grid'!$B$4:$B$18,'SQUO grid'!Q$4:Q$18,"error",0,1)</f>
        <v>51</v>
      </c>
      <c r="Z95" s="103">
        <f>_xlfn.XLOOKUP($C95,'SQUO grid'!$B$4:$B$18,'SQUO grid'!R$4:R$18,"error",0,1)</f>
        <v>68</v>
      </c>
      <c r="AA95" s="103">
        <f>_xlfn.XLOOKUP($C95,'SQUO grid'!$B$4:$B$18,'SQUO grid'!S$4:S$18,"error",0,1)</f>
        <v>62</v>
      </c>
      <c r="AB95" s="103">
        <f>_xlfn.XLOOKUP($C95,'SQUO grid'!$B$4:$B$18,'SQUO grid'!T$4:T$18,"error",0,1)</f>
        <v>82</v>
      </c>
      <c r="AC95" s="103">
        <f>_xlfn.XLOOKUP($C95,'SQUO grid'!$B$4:$B$18,'SQUO grid'!U$4:U$18,"error",0,1)</f>
        <v>72</v>
      </c>
      <c r="AD95" s="103">
        <f>_xlfn.XLOOKUP($C95,'SQUO grid'!$B$4:$B$18,'SQUO grid'!V$4:V$18,"error",0,1)</f>
        <v>96</v>
      </c>
      <c r="AF95" s="103">
        <f>_xlfn.XLOOKUP($D95,'Compiled grid proposal'!$C$5:$C$22,'Compiled grid proposal'!D$5:D$22,"error",0,1)</f>
        <v>3.5999999999999996</v>
      </c>
      <c r="AG95" s="103">
        <f>_xlfn.XLOOKUP($D95,'Compiled grid proposal'!$C$5:$C$22,'Compiled grid proposal'!E$5:E$22,"error",0,1)</f>
        <v>12</v>
      </c>
      <c r="AH95" s="103">
        <f>_xlfn.XLOOKUP($D95,'Compiled grid proposal'!$C$5:$C$22,'Compiled grid proposal'!F$5:F$22,"error",0,1)</f>
        <v>4.3199999999999994</v>
      </c>
      <c r="AI95" s="103">
        <f>_xlfn.XLOOKUP($D95,'Compiled grid proposal'!$C$5:$C$22,'Compiled grid proposal'!G$5:G$22,"error",0,1)</f>
        <v>14.399999999999999</v>
      </c>
      <c r="AJ95" s="103">
        <f>_xlfn.XLOOKUP($D95,'Compiled grid proposal'!$C$5:$C$22,'Compiled grid proposal'!H$5:H$22,"error",0,1)</f>
        <v>5.1839999999999993</v>
      </c>
      <c r="AK95" s="103">
        <f>_xlfn.XLOOKUP($D95,'Compiled grid proposal'!$C$5:$C$22,'Compiled grid proposal'!I$5:I$22,"error",0,1)</f>
        <v>17.279999999999998</v>
      </c>
      <c r="AL95" s="103">
        <f>_xlfn.XLOOKUP($D95,'Compiled grid proposal'!$C$5:$C$22,'Compiled grid proposal'!J$5:J$22,"error",0,1)</f>
        <v>6.2207999999999988</v>
      </c>
      <c r="AM95" s="103">
        <f>_xlfn.XLOOKUP($D95,'Compiled grid proposal'!$C$5:$C$22,'Compiled grid proposal'!K$5:K$22,"error",0,1)</f>
        <v>20.735999999999997</v>
      </c>
      <c r="AN95" s="103">
        <f>_xlfn.XLOOKUP($D95,'Compiled grid proposal'!$C$5:$C$22,'Compiled grid proposal'!L$5:L$22,"error",0,1)</f>
        <v>7.4649599999999978</v>
      </c>
      <c r="AO95" s="103">
        <f>_xlfn.XLOOKUP($D95,'Compiled grid proposal'!$C$5:$C$22,'Compiled grid proposal'!M$5:M$22,"error",0,1)</f>
        <v>24.883199999999995</v>
      </c>
      <c r="AP95" s="103">
        <f>_xlfn.XLOOKUP($D95,'Compiled grid proposal'!$C$5:$C$22,'Compiled grid proposal'!N$5:N$22,"error",0,1)</f>
        <v>8.957951999999997</v>
      </c>
      <c r="AQ95" s="103">
        <f>_xlfn.XLOOKUP($D95,'Compiled grid proposal'!$C$5:$C$22,'Compiled grid proposal'!O$5:O$22,"error",0,1)</f>
        <v>29.859839999999991</v>
      </c>
      <c r="AR95" s="103">
        <f>_xlfn.XLOOKUP($D95,'Compiled grid proposal'!$C$5:$C$22,'Compiled grid proposal'!P$5:P$22,"error",0,1)</f>
        <v>10.749542399999996</v>
      </c>
      <c r="AS95" s="103">
        <f>_xlfn.XLOOKUP($D95,'Compiled grid proposal'!$C$5:$C$22,'Compiled grid proposal'!Q$5:Q$22,"error",0,1)</f>
        <v>35.831807999999988</v>
      </c>
      <c r="AT95" s="103">
        <f>_xlfn.XLOOKUP($D95,'Compiled grid proposal'!$C$5:$C$22,'Compiled grid proposal'!R$5:R$22,"error",0,1)</f>
        <v>12.899450879999995</v>
      </c>
      <c r="AU95" s="103">
        <f>_xlfn.XLOOKUP($D95,'Compiled grid proposal'!$C$5:$C$22,'Compiled grid proposal'!S$5:S$22,"error",0,1)</f>
        <v>42.998169599999983</v>
      </c>
      <c r="AV95" s="103">
        <f>_xlfn.XLOOKUP($D95,'Compiled grid proposal'!$C$5:$C$22,'Compiled grid proposal'!T$5:T$22,"error",0,1)</f>
        <v>15.479341055999992</v>
      </c>
      <c r="AW95" s="103">
        <f>_xlfn.XLOOKUP($D95,'Compiled grid proposal'!$C$5:$C$22,'Compiled grid proposal'!U$5:U$22,"error",0,1)</f>
        <v>51.597803519999978</v>
      </c>
      <c r="AX95" s="103">
        <f>_xlfn.XLOOKUP($D95,'Compiled grid proposal'!$C$5:$C$22,'Compiled grid proposal'!V$5:V$22,"error",0,1)</f>
        <v>18</v>
      </c>
      <c r="AY95" s="103">
        <f>_xlfn.XLOOKUP($D95,'Compiled grid proposal'!$C$5:$C$22,'Compiled grid proposal'!W$5:W$22,"error",0,1)</f>
        <v>60</v>
      </c>
      <c r="BA95" s="115">
        <f t="shared" si="40"/>
        <v>-2.4000000000000004</v>
      </c>
      <c r="BB95" s="115">
        <f t="shared" si="41"/>
        <v>0</v>
      </c>
      <c r="BC95" s="115">
        <f t="shared" si="42"/>
        <v>-7.7300000000000013</v>
      </c>
      <c r="BD95" s="115">
        <f t="shared" si="43"/>
        <v>0.39999999999999858</v>
      </c>
      <c r="BE95" s="115">
        <f t="shared" si="44"/>
        <v>-7.8160000000000007</v>
      </c>
      <c r="BF95" s="115">
        <f t="shared" si="45"/>
        <v>0.27999999999999758</v>
      </c>
      <c r="BG95" s="115">
        <f t="shared" si="46"/>
        <v>-8.7792000000000012</v>
      </c>
      <c r="BH95" s="115">
        <f t="shared" si="47"/>
        <v>0.7359999999999971</v>
      </c>
      <c r="BI95" s="115">
        <f t="shared" si="48"/>
        <v>-14.535040000000002</v>
      </c>
      <c r="BJ95" s="115">
        <f t="shared" si="49"/>
        <v>-4.1168000000000049</v>
      </c>
      <c r="BK95" s="115">
        <f t="shared" si="50"/>
        <v>-24.042048000000001</v>
      </c>
      <c r="BL95" s="115">
        <f t="shared" si="51"/>
        <v>-13.140160000000009</v>
      </c>
      <c r="BM95" s="115">
        <f t="shared" si="52"/>
        <v>-30.250457600000004</v>
      </c>
      <c r="BN95" s="115">
        <f t="shared" si="53"/>
        <v>-18.168192000000012</v>
      </c>
      <c r="BO95" s="115">
        <f t="shared" si="54"/>
        <v>-38.100549120000004</v>
      </c>
      <c r="BP95" s="115">
        <f t="shared" si="55"/>
        <v>-25.001830400000017</v>
      </c>
      <c r="BQ95" s="115">
        <f t="shared" si="56"/>
        <v>-46.520658944000004</v>
      </c>
      <c r="BR95" s="115">
        <f t="shared" si="57"/>
        <v>-30.402196480000022</v>
      </c>
      <c r="BS95" s="115">
        <f t="shared" si="58"/>
        <v>-54</v>
      </c>
      <c r="BT95" s="115">
        <f t="shared" si="59"/>
        <v>-36</v>
      </c>
      <c r="BV95" s="116">
        <f t="shared" si="60"/>
        <v>-0.40000000000000008</v>
      </c>
      <c r="BW95" s="116">
        <f t="shared" si="61"/>
        <v>0</v>
      </c>
      <c r="BX95" s="116">
        <f t="shared" si="62"/>
        <v>-0.64149377593361001</v>
      </c>
      <c r="BY95" s="116">
        <f t="shared" si="63"/>
        <v>2.857142857142847E-2</v>
      </c>
      <c r="BZ95" s="116">
        <f t="shared" si="64"/>
        <v>-0.60123076923076924</v>
      </c>
      <c r="CA95" s="116">
        <f t="shared" si="65"/>
        <v>1.6470588235293977E-2</v>
      </c>
      <c r="CB95" s="116">
        <f t="shared" si="66"/>
        <v>-0.58528000000000013</v>
      </c>
      <c r="CC95" s="116">
        <f t="shared" si="67"/>
        <v>3.6799999999999854E-2</v>
      </c>
      <c r="CD95" s="116">
        <f t="shared" si="68"/>
        <v>-0.66068363636363647</v>
      </c>
      <c r="CE95" s="116">
        <f t="shared" si="69"/>
        <v>-0.14195862068965534</v>
      </c>
      <c r="CF95" s="116">
        <f t="shared" si="70"/>
        <v>-0.72854690909090913</v>
      </c>
      <c r="CG95" s="116">
        <f t="shared" si="71"/>
        <v>-0.30558511627906998</v>
      </c>
      <c r="CH95" s="116">
        <f t="shared" si="72"/>
        <v>-0.7378160390243903</v>
      </c>
      <c r="CI95" s="116">
        <f t="shared" si="73"/>
        <v>-0.33644800000000025</v>
      </c>
      <c r="CJ95" s="116">
        <f t="shared" si="74"/>
        <v>-0.74706959058823541</v>
      </c>
      <c r="CK95" s="116">
        <f t="shared" si="75"/>
        <v>-0.36767397647058847</v>
      </c>
      <c r="CL95" s="116">
        <f t="shared" si="76"/>
        <v>-0.75033320877419363</v>
      </c>
      <c r="CM95" s="116">
        <f t="shared" si="77"/>
        <v>-0.37075849365853686</v>
      </c>
      <c r="CN95" s="116">
        <f t="shared" si="78"/>
        <v>-0.75</v>
      </c>
      <c r="CO95" s="116">
        <f t="shared" si="79"/>
        <v>-0.375</v>
      </c>
    </row>
    <row r="96" spans="1:93">
      <c r="A96" s="41" t="s">
        <v>115</v>
      </c>
      <c r="B96" s="44" t="s">
        <v>14</v>
      </c>
      <c r="C96" s="100">
        <v>5</v>
      </c>
      <c r="D96" s="44">
        <v>5</v>
      </c>
      <c r="E96" s="44">
        <v>5</v>
      </c>
      <c r="F96" s="44"/>
      <c r="G96" s="44"/>
      <c r="H96" s="108" t="s">
        <v>18</v>
      </c>
      <c r="I96" s="44"/>
      <c r="K96" s="103">
        <f>_xlfn.XLOOKUP($C96,'SQUO grid'!$B$4:$B$18,'SQUO grid'!C$4:C$18,"error",0,1)</f>
        <v>6</v>
      </c>
      <c r="L96" s="103">
        <f>_xlfn.XLOOKUP($C96,'SQUO grid'!$B$4:$B$18,'SQUO grid'!D$4:D$18,"error",0,1)</f>
        <v>12</v>
      </c>
      <c r="M96" s="103">
        <f>_xlfn.XLOOKUP($C96,'SQUO grid'!$B$4:$B$18,'SQUO grid'!E$4:E$18,"error",0,1)</f>
        <v>12.05</v>
      </c>
      <c r="N96" s="103">
        <f>_xlfn.XLOOKUP($C96,'SQUO grid'!$B$4:$B$18,'SQUO grid'!F$4:F$18,"error",0,1)</f>
        <v>14</v>
      </c>
      <c r="O96" s="103">
        <f>_xlfn.XLOOKUP($C96,'SQUO grid'!$B$4:$B$18,'SQUO grid'!G$4:G$18,"error",0,1)</f>
        <v>13</v>
      </c>
      <c r="P96" s="103">
        <f>_xlfn.XLOOKUP($C96,'SQUO grid'!$B$4:$B$18,'SQUO grid'!H$4:H$18,"error",0,1)</f>
        <v>17</v>
      </c>
      <c r="Q96" s="103">
        <f>_xlfn.XLOOKUP($C96,'SQUO grid'!$B$4:$B$18,'SQUO grid'!I$4:I$18,"error",0,1)</f>
        <v>15</v>
      </c>
      <c r="R96" s="103">
        <f>_xlfn.XLOOKUP($C96,'SQUO grid'!$B$4:$B$18,'SQUO grid'!J$4:J$18,"error",0,1)</f>
        <v>20</v>
      </c>
      <c r="S96" s="103">
        <f>_xlfn.XLOOKUP($C96,'SQUO grid'!$B$4:$B$18,'SQUO grid'!K$4:K$18,"error",0,1)</f>
        <v>22</v>
      </c>
      <c r="T96" s="103">
        <f>_xlfn.XLOOKUP($C96,'SQUO grid'!$B$4:$B$18,'SQUO grid'!L$4:L$18,"error",0,1)</f>
        <v>29</v>
      </c>
      <c r="U96" s="103">
        <f>_xlfn.XLOOKUP($C96,'SQUO grid'!$B$4:$B$18,'SQUO grid'!M$4:M$18,"error",0,1)</f>
        <v>33</v>
      </c>
      <c r="V96" s="103">
        <f>_xlfn.XLOOKUP($C96,'SQUO grid'!$B$4:$B$18,'SQUO grid'!N$4:N$18,"error",0,1)</f>
        <v>43</v>
      </c>
      <c r="W96" s="103">
        <f>_xlfn.XLOOKUP($C96,'SQUO grid'!$B$4:$B$18,'SQUO grid'!O$4:O$18,"error",0,1)</f>
        <v>41</v>
      </c>
      <c r="X96" s="103">
        <f>_xlfn.XLOOKUP($C96,'SQUO grid'!$B$4:$B$18,'SQUO grid'!P$4:P$18,"error",0,1)</f>
        <v>54</v>
      </c>
      <c r="Y96" s="103">
        <f>_xlfn.XLOOKUP($C96,'SQUO grid'!$B$4:$B$18,'SQUO grid'!Q$4:Q$18,"error",0,1)</f>
        <v>51</v>
      </c>
      <c r="Z96" s="103">
        <f>_xlfn.XLOOKUP($C96,'SQUO grid'!$B$4:$B$18,'SQUO grid'!R$4:R$18,"error",0,1)</f>
        <v>68</v>
      </c>
      <c r="AA96" s="103">
        <f>_xlfn.XLOOKUP($C96,'SQUO grid'!$B$4:$B$18,'SQUO grid'!S$4:S$18,"error",0,1)</f>
        <v>62</v>
      </c>
      <c r="AB96" s="103">
        <f>_xlfn.XLOOKUP($C96,'SQUO grid'!$B$4:$B$18,'SQUO grid'!T$4:T$18,"error",0,1)</f>
        <v>82</v>
      </c>
      <c r="AC96" s="103">
        <f>_xlfn.XLOOKUP($C96,'SQUO grid'!$B$4:$B$18,'SQUO grid'!U$4:U$18,"error",0,1)</f>
        <v>72</v>
      </c>
      <c r="AD96" s="103">
        <f>_xlfn.XLOOKUP($C96,'SQUO grid'!$B$4:$B$18,'SQUO grid'!V$4:V$18,"error",0,1)</f>
        <v>96</v>
      </c>
      <c r="AF96" s="103">
        <f>_xlfn.XLOOKUP($D96,'Compiled grid proposal'!$C$5:$C$22,'Compiled grid proposal'!D$5:D$22,"error",0,1)</f>
        <v>3.5999999999999996</v>
      </c>
      <c r="AG96" s="103">
        <f>_xlfn.XLOOKUP($D96,'Compiled grid proposal'!$C$5:$C$22,'Compiled grid proposal'!E$5:E$22,"error",0,1)</f>
        <v>12</v>
      </c>
      <c r="AH96" s="103">
        <f>_xlfn.XLOOKUP($D96,'Compiled grid proposal'!$C$5:$C$22,'Compiled grid proposal'!F$5:F$22,"error",0,1)</f>
        <v>4.3199999999999994</v>
      </c>
      <c r="AI96" s="103">
        <f>_xlfn.XLOOKUP($D96,'Compiled grid proposal'!$C$5:$C$22,'Compiled grid proposal'!G$5:G$22,"error",0,1)</f>
        <v>14.399999999999999</v>
      </c>
      <c r="AJ96" s="103">
        <f>_xlfn.XLOOKUP($D96,'Compiled grid proposal'!$C$5:$C$22,'Compiled grid proposal'!H$5:H$22,"error",0,1)</f>
        <v>5.1839999999999993</v>
      </c>
      <c r="AK96" s="103">
        <f>_xlfn.XLOOKUP($D96,'Compiled grid proposal'!$C$5:$C$22,'Compiled grid proposal'!I$5:I$22,"error",0,1)</f>
        <v>17.279999999999998</v>
      </c>
      <c r="AL96" s="103">
        <f>_xlfn.XLOOKUP($D96,'Compiled grid proposal'!$C$5:$C$22,'Compiled grid proposal'!J$5:J$22,"error",0,1)</f>
        <v>6.2207999999999988</v>
      </c>
      <c r="AM96" s="103">
        <f>_xlfn.XLOOKUP($D96,'Compiled grid proposal'!$C$5:$C$22,'Compiled grid proposal'!K$5:K$22,"error",0,1)</f>
        <v>20.735999999999997</v>
      </c>
      <c r="AN96" s="103">
        <f>_xlfn.XLOOKUP($D96,'Compiled grid proposal'!$C$5:$C$22,'Compiled grid proposal'!L$5:L$22,"error",0,1)</f>
        <v>7.4649599999999978</v>
      </c>
      <c r="AO96" s="103">
        <f>_xlfn.XLOOKUP($D96,'Compiled grid proposal'!$C$5:$C$22,'Compiled grid proposal'!M$5:M$22,"error",0,1)</f>
        <v>24.883199999999995</v>
      </c>
      <c r="AP96" s="103">
        <f>_xlfn.XLOOKUP($D96,'Compiled grid proposal'!$C$5:$C$22,'Compiled grid proposal'!N$5:N$22,"error",0,1)</f>
        <v>8.957951999999997</v>
      </c>
      <c r="AQ96" s="103">
        <f>_xlfn.XLOOKUP($D96,'Compiled grid proposal'!$C$5:$C$22,'Compiled grid proposal'!O$5:O$22,"error",0,1)</f>
        <v>29.859839999999991</v>
      </c>
      <c r="AR96" s="103">
        <f>_xlfn.XLOOKUP($D96,'Compiled grid proposal'!$C$5:$C$22,'Compiled grid proposal'!P$5:P$22,"error",0,1)</f>
        <v>10.749542399999996</v>
      </c>
      <c r="AS96" s="103">
        <f>_xlfn.XLOOKUP($D96,'Compiled grid proposal'!$C$5:$C$22,'Compiled grid proposal'!Q$5:Q$22,"error",0,1)</f>
        <v>35.831807999999988</v>
      </c>
      <c r="AT96" s="103">
        <f>_xlfn.XLOOKUP($D96,'Compiled grid proposal'!$C$5:$C$22,'Compiled grid proposal'!R$5:R$22,"error",0,1)</f>
        <v>12.899450879999995</v>
      </c>
      <c r="AU96" s="103">
        <f>_xlfn.XLOOKUP($D96,'Compiled grid proposal'!$C$5:$C$22,'Compiled grid proposal'!S$5:S$22,"error",0,1)</f>
        <v>42.998169599999983</v>
      </c>
      <c r="AV96" s="103">
        <f>_xlfn.XLOOKUP($D96,'Compiled grid proposal'!$C$5:$C$22,'Compiled grid proposal'!T$5:T$22,"error",0,1)</f>
        <v>15.479341055999992</v>
      </c>
      <c r="AW96" s="103">
        <f>_xlfn.XLOOKUP($D96,'Compiled grid proposal'!$C$5:$C$22,'Compiled grid proposal'!U$5:U$22,"error",0,1)</f>
        <v>51.597803519999978</v>
      </c>
      <c r="AX96" s="103">
        <f>_xlfn.XLOOKUP($D96,'Compiled grid proposal'!$C$5:$C$22,'Compiled grid proposal'!V$5:V$22,"error",0,1)</f>
        <v>18</v>
      </c>
      <c r="AY96" s="103">
        <f>_xlfn.XLOOKUP($D96,'Compiled grid proposal'!$C$5:$C$22,'Compiled grid proposal'!W$5:W$22,"error",0,1)</f>
        <v>60</v>
      </c>
      <c r="BA96" s="115">
        <f t="shared" si="40"/>
        <v>-2.4000000000000004</v>
      </c>
      <c r="BB96" s="115">
        <f t="shared" si="41"/>
        <v>0</v>
      </c>
      <c r="BC96" s="115">
        <f t="shared" si="42"/>
        <v>-7.7300000000000013</v>
      </c>
      <c r="BD96" s="115">
        <f t="shared" si="43"/>
        <v>0.39999999999999858</v>
      </c>
      <c r="BE96" s="115">
        <f t="shared" si="44"/>
        <v>-7.8160000000000007</v>
      </c>
      <c r="BF96" s="115">
        <f t="shared" si="45"/>
        <v>0.27999999999999758</v>
      </c>
      <c r="BG96" s="115">
        <f t="shared" si="46"/>
        <v>-8.7792000000000012</v>
      </c>
      <c r="BH96" s="115">
        <f t="shared" si="47"/>
        <v>0.7359999999999971</v>
      </c>
      <c r="BI96" s="115">
        <f t="shared" si="48"/>
        <v>-14.535040000000002</v>
      </c>
      <c r="BJ96" s="115">
        <f t="shared" si="49"/>
        <v>-4.1168000000000049</v>
      </c>
      <c r="BK96" s="115">
        <f t="shared" si="50"/>
        <v>-24.042048000000001</v>
      </c>
      <c r="BL96" s="115">
        <f t="shared" si="51"/>
        <v>-13.140160000000009</v>
      </c>
      <c r="BM96" s="115">
        <f t="shared" si="52"/>
        <v>-30.250457600000004</v>
      </c>
      <c r="BN96" s="115">
        <f t="shared" si="53"/>
        <v>-18.168192000000012</v>
      </c>
      <c r="BO96" s="115">
        <f t="shared" si="54"/>
        <v>-38.100549120000004</v>
      </c>
      <c r="BP96" s="115">
        <f t="shared" si="55"/>
        <v>-25.001830400000017</v>
      </c>
      <c r="BQ96" s="115">
        <f t="shared" si="56"/>
        <v>-46.520658944000004</v>
      </c>
      <c r="BR96" s="115">
        <f t="shared" si="57"/>
        <v>-30.402196480000022</v>
      </c>
      <c r="BS96" s="115">
        <f t="shared" si="58"/>
        <v>-54</v>
      </c>
      <c r="BT96" s="115">
        <f t="shared" si="59"/>
        <v>-36</v>
      </c>
      <c r="BV96" s="116">
        <f t="shared" si="60"/>
        <v>-0.40000000000000008</v>
      </c>
      <c r="BW96" s="116">
        <f t="shared" si="61"/>
        <v>0</v>
      </c>
      <c r="BX96" s="116">
        <f t="shared" si="62"/>
        <v>-0.64149377593361001</v>
      </c>
      <c r="BY96" s="116">
        <f t="shared" si="63"/>
        <v>2.857142857142847E-2</v>
      </c>
      <c r="BZ96" s="116">
        <f t="shared" si="64"/>
        <v>-0.60123076923076924</v>
      </c>
      <c r="CA96" s="116">
        <f t="shared" si="65"/>
        <v>1.6470588235293977E-2</v>
      </c>
      <c r="CB96" s="116">
        <f t="shared" si="66"/>
        <v>-0.58528000000000013</v>
      </c>
      <c r="CC96" s="116">
        <f t="shared" si="67"/>
        <v>3.6799999999999854E-2</v>
      </c>
      <c r="CD96" s="116">
        <f t="shared" si="68"/>
        <v>-0.66068363636363647</v>
      </c>
      <c r="CE96" s="116">
        <f t="shared" si="69"/>
        <v>-0.14195862068965534</v>
      </c>
      <c r="CF96" s="116">
        <f t="shared" si="70"/>
        <v>-0.72854690909090913</v>
      </c>
      <c r="CG96" s="116">
        <f t="shared" si="71"/>
        <v>-0.30558511627906998</v>
      </c>
      <c r="CH96" s="116">
        <f t="shared" si="72"/>
        <v>-0.7378160390243903</v>
      </c>
      <c r="CI96" s="116">
        <f t="shared" si="73"/>
        <v>-0.33644800000000025</v>
      </c>
      <c r="CJ96" s="116">
        <f t="shared" si="74"/>
        <v>-0.74706959058823541</v>
      </c>
      <c r="CK96" s="116">
        <f t="shared" si="75"/>
        <v>-0.36767397647058847</v>
      </c>
      <c r="CL96" s="116">
        <f t="shared" si="76"/>
        <v>-0.75033320877419363</v>
      </c>
      <c r="CM96" s="116">
        <f t="shared" si="77"/>
        <v>-0.37075849365853686</v>
      </c>
      <c r="CN96" s="116">
        <f t="shared" si="78"/>
        <v>-0.75</v>
      </c>
      <c r="CO96" s="116">
        <f t="shared" si="79"/>
        <v>-0.375</v>
      </c>
    </row>
    <row r="97" spans="1:93">
      <c r="A97" s="41" t="s">
        <v>116</v>
      </c>
      <c r="B97" s="44" t="s">
        <v>14</v>
      </c>
      <c r="C97" s="100">
        <v>5</v>
      </c>
      <c r="D97" s="44">
        <v>5</v>
      </c>
      <c r="E97" s="44">
        <v>5</v>
      </c>
      <c r="F97" s="44"/>
      <c r="G97" s="44"/>
      <c r="H97" s="44"/>
      <c r="I97" s="44" t="s">
        <v>18</v>
      </c>
      <c r="K97" s="103">
        <f>_xlfn.XLOOKUP($C97,'SQUO grid'!$B$4:$B$18,'SQUO grid'!C$4:C$18,"error",0,1)</f>
        <v>6</v>
      </c>
      <c r="L97" s="103">
        <f>_xlfn.XLOOKUP($C97,'SQUO grid'!$B$4:$B$18,'SQUO grid'!D$4:D$18,"error",0,1)</f>
        <v>12</v>
      </c>
      <c r="M97" s="103">
        <f>_xlfn.XLOOKUP($C97,'SQUO grid'!$B$4:$B$18,'SQUO grid'!E$4:E$18,"error",0,1)</f>
        <v>12.05</v>
      </c>
      <c r="N97" s="103">
        <f>_xlfn.XLOOKUP($C97,'SQUO grid'!$B$4:$B$18,'SQUO grid'!F$4:F$18,"error",0,1)</f>
        <v>14</v>
      </c>
      <c r="O97" s="103">
        <f>_xlfn.XLOOKUP($C97,'SQUO grid'!$B$4:$B$18,'SQUO grid'!G$4:G$18,"error",0,1)</f>
        <v>13</v>
      </c>
      <c r="P97" s="103">
        <f>_xlfn.XLOOKUP($C97,'SQUO grid'!$B$4:$B$18,'SQUO grid'!H$4:H$18,"error",0,1)</f>
        <v>17</v>
      </c>
      <c r="Q97" s="103">
        <f>_xlfn.XLOOKUP($C97,'SQUO grid'!$B$4:$B$18,'SQUO grid'!I$4:I$18,"error",0,1)</f>
        <v>15</v>
      </c>
      <c r="R97" s="103">
        <f>_xlfn.XLOOKUP($C97,'SQUO grid'!$B$4:$B$18,'SQUO grid'!J$4:J$18,"error",0,1)</f>
        <v>20</v>
      </c>
      <c r="S97" s="103">
        <f>_xlfn.XLOOKUP($C97,'SQUO grid'!$B$4:$B$18,'SQUO grid'!K$4:K$18,"error",0,1)</f>
        <v>22</v>
      </c>
      <c r="T97" s="103">
        <f>_xlfn.XLOOKUP($C97,'SQUO grid'!$B$4:$B$18,'SQUO grid'!L$4:L$18,"error",0,1)</f>
        <v>29</v>
      </c>
      <c r="U97" s="103">
        <f>_xlfn.XLOOKUP($C97,'SQUO grid'!$B$4:$B$18,'SQUO grid'!M$4:M$18,"error",0,1)</f>
        <v>33</v>
      </c>
      <c r="V97" s="103">
        <f>_xlfn.XLOOKUP($C97,'SQUO grid'!$B$4:$B$18,'SQUO grid'!N$4:N$18,"error",0,1)</f>
        <v>43</v>
      </c>
      <c r="W97" s="103">
        <f>_xlfn.XLOOKUP($C97,'SQUO grid'!$B$4:$B$18,'SQUO grid'!O$4:O$18,"error",0,1)</f>
        <v>41</v>
      </c>
      <c r="X97" s="103">
        <f>_xlfn.XLOOKUP($C97,'SQUO grid'!$B$4:$B$18,'SQUO grid'!P$4:P$18,"error",0,1)</f>
        <v>54</v>
      </c>
      <c r="Y97" s="103">
        <f>_xlfn.XLOOKUP($C97,'SQUO grid'!$B$4:$B$18,'SQUO grid'!Q$4:Q$18,"error",0,1)</f>
        <v>51</v>
      </c>
      <c r="Z97" s="103">
        <f>_xlfn.XLOOKUP($C97,'SQUO grid'!$B$4:$B$18,'SQUO grid'!R$4:R$18,"error",0,1)</f>
        <v>68</v>
      </c>
      <c r="AA97" s="103">
        <f>_xlfn.XLOOKUP($C97,'SQUO grid'!$B$4:$B$18,'SQUO grid'!S$4:S$18,"error",0,1)</f>
        <v>62</v>
      </c>
      <c r="AB97" s="103">
        <f>_xlfn.XLOOKUP($C97,'SQUO grid'!$B$4:$B$18,'SQUO grid'!T$4:T$18,"error",0,1)</f>
        <v>82</v>
      </c>
      <c r="AC97" s="103">
        <f>_xlfn.XLOOKUP($C97,'SQUO grid'!$B$4:$B$18,'SQUO grid'!U$4:U$18,"error",0,1)</f>
        <v>72</v>
      </c>
      <c r="AD97" s="103">
        <f>_xlfn.XLOOKUP($C97,'SQUO grid'!$B$4:$B$18,'SQUO grid'!V$4:V$18,"error",0,1)</f>
        <v>96</v>
      </c>
      <c r="AF97" s="103">
        <f>_xlfn.XLOOKUP($D97,'Compiled grid proposal'!$C$5:$C$22,'Compiled grid proposal'!D$5:D$22,"error",0,1)</f>
        <v>3.5999999999999996</v>
      </c>
      <c r="AG97" s="103">
        <f>_xlfn.XLOOKUP($D97,'Compiled grid proposal'!$C$5:$C$22,'Compiled grid proposal'!E$5:E$22,"error",0,1)</f>
        <v>12</v>
      </c>
      <c r="AH97" s="103">
        <f>_xlfn.XLOOKUP($D97,'Compiled grid proposal'!$C$5:$C$22,'Compiled grid proposal'!F$5:F$22,"error",0,1)</f>
        <v>4.3199999999999994</v>
      </c>
      <c r="AI97" s="103">
        <f>_xlfn.XLOOKUP($D97,'Compiled grid proposal'!$C$5:$C$22,'Compiled grid proposal'!G$5:G$22,"error",0,1)</f>
        <v>14.399999999999999</v>
      </c>
      <c r="AJ97" s="103">
        <f>_xlfn.XLOOKUP($D97,'Compiled grid proposal'!$C$5:$C$22,'Compiled grid proposal'!H$5:H$22,"error",0,1)</f>
        <v>5.1839999999999993</v>
      </c>
      <c r="AK97" s="103">
        <f>_xlfn.XLOOKUP($D97,'Compiled grid proposal'!$C$5:$C$22,'Compiled grid proposal'!I$5:I$22,"error",0,1)</f>
        <v>17.279999999999998</v>
      </c>
      <c r="AL97" s="103">
        <f>_xlfn.XLOOKUP($D97,'Compiled grid proposal'!$C$5:$C$22,'Compiled grid proposal'!J$5:J$22,"error",0,1)</f>
        <v>6.2207999999999988</v>
      </c>
      <c r="AM97" s="103">
        <f>_xlfn.XLOOKUP($D97,'Compiled grid proposal'!$C$5:$C$22,'Compiled grid proposal'!K$5:K$22,"error",0,1)</f>
        <v>20.735999999999997</v>
      </c>
      <c r="AN97" s="103">
        <f>_xlfn.XLOOKUP($D97,'Compiled grid proposal'!$C$5:$C$22,'Compiled grid proposal'!L$5:L$22,"error",0,1)</f>
        <v>7.4649599999999978</v>
      </c>
      <c r="AO97" s="103">
        <f>_xlfn.XLOOKUP($D97,'Compiled grid proposal'!$C$5:$C$22,'Compiled grid proposal'!M$5:M$22,"error",0,1)</f>
        <v>24.883199999999995</v>
      </c>
      <c r="AP97" s="103">
        <f>_xlfn.XLOOKUP($D97,'Compiled grid proposal'!$C$5:$C$22,'Compiled grid proposal'!N$5:N$22,"error",0,1)</f>
        <v>8.957951999999997</v>
      </c>
      <c r="AQ97" s="103">
        <f>_xlfn.XLOOKUP($D97,'Compiled grid proposal'!$C$5:$C$22,'Compiled grid proposal'!O$5:O$22,"error",0,1)</f>
        <v>29.859839999999991</v>
      </c>
      <c r="AR97" s="103">
        <f>_xlfn.XLOOKUP($D97,'Compiled grid proposal'!$C$5:$C$22,'Compiled grid proposal'!P$5:P$22,"error",0,1)</f>
        <v>10.749542399999996</v>
      </c>
      <c r="AS97" s="103">
        <f>_xlfn.XLOOKUP($D97,'Compiled grid proposal'!$C$5:$C$22,'Compiled grid proposal'!Q$5:Q$22,"error",0,1)</f>
        <v>35.831807999999988</v>
      </c>
      <c r="AT97" s="103">
        <f>_xlfn.XLOOKUP($D97,'Compiled grid proposal'!$C$5:$C$22,'Compiled grid proposal'!R$5:R$22,"error",0,1)</f>
        <v>12.899450879999995</v>
      </c>
      <c r="AU97" s="103">
        <f>_xlfn.XLOOKUP($D97,'Compiled grid proposal'!$C$5:$C$22,'Compiled grid proposal'!S$5:S$22,"error",0,1)</f>
        <v>42.998169599999983</v>
      </c>
      <c r="AV97" s="103">
        <f>_xlfn.XLOOKUP($D97,'Compiled grid proposal'!$C$5:$C$22,'Compiled grid proposal'!T$5:T$22,"error",0,1)</f>
        <v>15.479341055999992</v>
      </c>
      <c r="AW97" s="103">
        <f>_xlfn.XLOOKUP($D97,'Compiled grid proposal'!$C$5:$C$22,'Compiled grid proposal'!U$5:U$22,"error",0,1)</f>
        <v>51.597803519999978</v>
      </c>
      <c r="AX97" s="103">
        <f>_xlfn.XLOOKUP($D97,'Compiled grid proposal'!$C$5:$C$22,'Compiled grid proposal'!V$5:V$22,"error",0,1)</f>
        <v>18</v>
      </c>
      <c r="AY97" s="103">
        <f>_xlfn.XLOOKUP($D97,'Compiled grid proposal'!$C$5:$C$22,'Compiled grid proposal'!W$5:W$22,"error",0,1)</f>
        <v>60</v>
      </c>
      <c r="BA97" s="115">
        <f t="shared" si="40"/>
        <v>-2.4000000000000004</v>
      </c>
      <c r="BB97" s="115">
        <f t="shared" si="41"/>
        <v>0</v>
      </c>
      <c r="BC97" s="115">
        <f t="shared" si="42"/>
        <v>-7.7300000000000013</v>
      </c>
      <c r="BD97" s="115">
        <f t="shared" si="43"/>
        <v>0.39999999999999858</v>
      </c>
      <c r="BE97" s="115">
        <f t="shared" si="44"/>
        <v>-7.8160000000000007</v>
      </c>
      <c r="BF97" s="115">
        <f t="shared" si="45"/>
        <v>0.27999999999999758</v>
      </c>
      <c r="BG97" s="115">
        <f t="shared" si="46"/>
        <v>-8.7792000000000012</v>
      </c>
      <c r="BH97" s="115">
        <f t="shared" si="47"/>
        <v>0.7359999999999971</v>
      </c>
      <c r="BI97" s="115">
        <f t="shared" si="48"/>
        <v>-14.535040000000002</v>
      </c>
      <c r="BJ97" s="115">
        <f t="shared" si="49"/>
        <v>-4.1168000000000049</v>
      </c>
      <c r="BK97" s="115">
        <f t="shared" si="50"/>
        <v>-24.042048000000001</v>
      </c>
      <c r="BL97" s="115">
        <f t="shared" si="51"/>
        <v>-13.140160000000009</v>
      </c>
      <c r="BM97" s="115">
        <f t="shared" si="52"/>
        <v>-30.250457600000004</v>
      </c>
      <c r="BN97" s="115">
        <f t="shared" si="53"/>
        <v>-18.168192000000012</v>
      </c>
      <c r="BO97" s="115">
        <f t="shared" si="54"/>
        <v>-38.100549120000004</v>
      </c>
      <c r="BP97" s="115">
        <f t="shared" si="55"/>
        <v>-25.001830400000017</v>
      </c>
      <c r="BQ97" s="115">
        <f t="shared" si="56"/>
        <v>-46.520658944000004</v>
      </c>
      <c r="BR97" s="115">
        <f t="shared" si="57"/>
        <v>-30.402196480000022</v>
      </c>
      <c r="BS97" s="115">
        <f t="shared" si="58"/>
        <v>-54</v>
      </c>
      <c r="BT97" s="115">
        <f t="shared" si="59"/>
        <v>-36</v>
      </c>
      <c r="BV97" s="116">
        <f t="shared" si="60"/>
        <v>-0.40000000000000008</v>
      </c>
      <c r="BW97" s="116">
        <f t="shared" si="61"/>
        <v>0</v>
      </c>
      <c r="BX97" s="116">
        <f t="shared" si="62"/>
        <v>-0.64149377593361001</v>
      </c>
      <c r="BY97" s="116">
        <f t="shared" si="63"/>
        <v>2.857142857142847E-2</v>
      </c>
      <c r="BZ97" s="116">
        <f t="shared" si="64"/>
        <v>-0.60123076923076924</v>
      </c>
      <c r="CA97" s="116">
        <f t="shared" si="65"/>
        <v>1.6470588235293977E-2</v>
      </c>
      <c r="CB97" s="116">
        <f t="shared" si="66"/>
        <v>-0.58528000000000013</v>
      </c>
      <c r="CC97" s="116">
        <f t="shared" si="67"/>
        <v>3.6799999999999854E-2</v>
      </c>
      <c r="CD97" s="116">
        <f t="shared" si="68"/>
        <v>-0.66068363636363647</v>
      </c>
      <c r="CE97" s="116">
        <f t="shared" si="69"/>
        <v>-0.14195862068965534</v>
      </c>
      <c r="CF97" s="116">
        <f t="shared" si="70"/>
        <v>-0.72854690909090913</v>
      </c>
      <c r="CG97" s="116">
        <f t="shared" si="71"/>
        <v>-0.30558511627906998</v>
      </c>
      <c r="CH97" s="116">
        <f t="shared" si="72"/>
        <v>-0.7378160390243903</v>
      </c>
      <c r="CI97" s="116">
        <f t="shared" si="73"/>
        <v>-0.33644800000000025</v>
      </c>
      <c r="CJ97" s="116">
        <f t="shared" si="74"/>
        <v>-0.74706959058823541</v>
      </c>
      <c r="CK97" s="116">
        <f t="shared" si="75"/>
        <v>-0.36767397647058847</v>
      </c>
      <c r="CL97" s="116">
        <f t="shared" si="76"/>
        <v>-0.75033320877419363</v>
      </c>
      <c r="CM97" s="116">
        <f t="shared" si="77"/>
        <v>-0.37075849365853686</v>
      </c>
      <c r="CN97" s="116">
        <f t="shared" si="78"/>
        <v>-0.75</v>
      </c>
      <c r="CO97" s="116">
        <f t="shared" si="79"/>
        <v>-0.375</v>
      </c>
    </row>
    <row r="98" spans="1:93" ht="28">
      <c r="A98" s="41" t="s">
        <v>117</v>
      </c>
      <c r="B98" s="44" t="s">
        <v>14</v>
      </c>
      <c r="C98" s="100">
        <v>5</v>
      </c>
      <c r="D98" s="44">
        <v>5</v>
      </c>
      <c r="E98" s="44">
        <v>5</v>
      </c>
      <c r="F98" s="44"/>
      <c r="G98" s="44"/>
      <c r="H98" s="44"/>
      <c r="I98" s="44" t="s">
        <v>18</v>
      </c>
      <c r="K98" s="103">
        <f>_xlfn.XLOOKUP($C98,'SQUO grid'!$B$4:$B$18,'SQUO grid'!C$4:C$18,"error",0,1)</f>
        <v>6</v>
      </c>
      <c r="L98" s="103">
        <f>_xlfn.XLOOKUP($C98,'SQUO grid'!$B$4:$B$18,'SQUO grid'!D$4:D$18,"error",0,1)</f>
        <v>12</v>
      </c>
      <c r="M98" s="103">
        <f>_xlfn.XLOOKUP($C98,'SQUO grid'!$B$4:$B$18,'SQUO grid'!E$4:E$18,"error",0,1)</f>
        <v>12.05</v>
      </c>
      <c r="N98" s="103">
        <f>_xlfn.XLOOKUP($C98,'SQUO grid'!$B$4:$B$18,'SQUO grid'!F$4:F$18,"error",0,1)</f>
        <v>14</v>
      </c>
      <c r="O98" s="103">
        <f>_xlfn.XLOOKUP($C98,'SQUO grid'!$B$4:$B$18,'SQUO grid'!G$4:G$18,"error",0,1)</f>
        <v>13</v>
      </c>
      <c r="P98" s="103">
        <f>_xlfn.XLOOKUP($C98,'SQUO grid'!$B$4:$B$18,'SQUO grid'!H$4:H$18,"error",0,1)</f>
        <v>17</v>
      </c>
      <c r="Q98" s="103">
        <f>_xlfn.XLOOKUP($C98,'SQUO grid'!$B$4:$B$18,'SQUO grid'!I$4:I$18,"error",0,1)</f>
        <v>15</v>
      </c>
      <c r="R98" s="103">
        <f>_xlfn.XLOOKUP($C98,'SQUO grid'!$B$4:$B$18,'SQUO grid'!J$4:J$18,"error",0,1)</f>
        <v>20</v>
      </c>
      <c r="S98" s="103">
        <f>_xlfn.XLOOKUP($C98,'SQUO grid'!$B$4:$B$18,'SQUO grid'!K$4:K$18,"error",0,1)</f>
        <v>22</v>
      </c>
      <c r="T98" s="103">
        <f>_xlfn.XLOOKUP($C98,'SQUO grid'!$B$4:$B$18,'SQUO grid'!L$4:L$18,"error",0,1)</f>
        <v>29</v>
      </c>
      <c r="U98" s="103">
        <f>_xlfn.XLOOKUP($C98,'SQUO grid'!$B$4:$B$18,'SQUO grid'!M$4:M$18,"error",0,1)</f>
        <v>33</v>
      </c>
      <c r="V98" s="103">
        <f>_xlfn.XLOOKUP($C98,'SQUO grid'!$B$4:$B$18,'SQUO grid'!N$4:N$18,"error",0,1)</f>
        <v>43</v>
      </c>
      <c r="W98" s="103">
        <f>_xlfn.XLOOKUP($C98,'SQUO grid'!$B$4:$B$18,'SQUO grid'!O$4:O$18,"error",0,1)</f>
        <v>41</v>
      </c>
      <c r="X98" s="103">
        <f>_xlfn.XLOOKUP($C98,'SQUO grid'!$B$4:$B$18,'SQUO grid'!P$4:P$18,"error",0,1)</f>
        <v>54</v>
      </c>
      <c r="Y98" s="103">
        <f>_xlfn.XLOOKUP($C98,'SQUO grid'!$B$4:$B$18,'SQUO grid'!Q$4:Q$18,"error",0,1)</f>
        <v>51</v>
      </c>
      <c r="Z98" s="103">
        <f>_xlfn.XLOOKUP($C98,'SQUO grid'!$B$4:$B$18,'SQUO grid'!R$4:R$18,"error",0,1)</f>
        <v>68</v>
      </c>
      <c r="AA98" s="103">
        <f>_xlfn.XLOOKUP($C98,'SQUO grid'!$B$4:$B$18,'SQUO grid'!S$4:S$18,"error",0,1)</f>
        <v>62</v>
      </c>
      <c r="AB98" s="103">
        <f>_xlfn.XLOOKUP($C98,'SQUO grid'!$B$4:$B$18,'SQUO grid'!T$4:T$18,"error",0,1)</f>
        <v>82</v>
      </c>
      <c r="AC98" s="103">
        <f>_xlfn.XLOOKUP($C98,'SQUO grid'!$B$4:$B$18,'SQUO grid'!U$4:U$18,"error",0,1)</f>
        <v>72</v>
      </c>
      <c r="AD98" s="103">
        <f>_xlfn.XLOOKUP($C98,'SQUO grid'!$B$4:$B$18,'SQUO grid'!V$4:V$18,"error",0,1)</f>
        <v>96</v>
      </c>
      <c r="AF98" s="103">
        <f>_xlfn.XLOOKUP($D98,'Compiled grid proposal'!$C$5:$C$22,'Compiled grid proposal'!D$5:D$22,"error",0,1)</f>
        <v>3.5999999999999996</v>
      </c>
      <c r="AG98" s="103">
        <f>_xlfn.XLOOKUP($D98,'Compiled grid proposal'!$C$5:$C$22,'Compiled grid proposal'!E$5:E$22,"error",0,1)</f>
        <v>12</v>
      </c>
      <c r="AH98" s="103">
        <f>_xlfn.XLOOKUP($D98,'Compiled grid proposal'!$C$5:$C$22,'Compiled grid proposal'!F$5:F$22,"error",0,1)</f>
        <v>4.3199999999999994</v>
      </c>
      <c r="AI98" s="103">
        <f>_xlfn.XLOOKUP($D98,'Compiled grid proposal'!$C$5:$C$22,'Compiled grid proposal'!G$5:G$22,"error",0,1)</f>
        <v>14.399999999999999</v>
      </c>
      <c r="AJ98" s="103">
        <f>_xlfn.XLOOKUP($D98,'Compiled grid proposal'!$C$5:$C$22,'Compiled grid proposal'!H$5:H$22,"error",0,1)</f>
        <v>5.1839999999999993</v>
      </c>
      <c r="AK98" s="103">
        <f>_xlfn.XLOOKUP($D98,'Compiled grid proposal'!$C$5:$C$22,'Compiled grid proposal'!I$5:I$22,"error",0,1)</f>
        <v>17.279999999999998</v>
      </c>
      <c r="AL98" s="103">
        <f>_xlfn.XLOOKUP($D98,'Compiled grid proposal'!$C$5:$C$22,'Compiled grid proposal'!J$5:J$22,"error",0,1)</f>
        <v>6.2207999999999988</v>
      </c>
      <c r="AM98" s="103">
        <f>_xlfn.XLOOKUP($D98,'Compiled grid proposal'!$C$5:$C$22,'Compiled grid proposal'!K$5:K$22,"error",0,1)</f>
        <v>20.735999999999997</v>
      </c>
      <c r="AN98" s="103">
        <f>_xlfn.XLOOKUP($D98,'Compiled grid proposal'!$C$5:$C$22,'Compiled grid proposal'!L$5:L$22,"error",0,1)</f>
        <v>7.4649599999999978</v>
      </c>
      <c r="AO98" s="103">
        <f>_xlfn.XLOOKUP($D98,'Compiled grid proposal'!$C$5:$C$22,'Compiled grid proposal'!M$5:M$22,"error",0,1)</f>
        <v>24.883199999999995</v>
      </c>
      <c r="AP98" s="103">
        <f>_xlfn.XLOOKUP($D98,'Compiled grid proposal'!$C$5:$C$22,'Compiled grid proposal'!N$5:N$22,"error",0,1)</f>
        <v>8.957951999999997</v>
      </c>
      <c r="AQ98" s="103">
        <f>_xlfn.XLOOKUP($D98,'Compiled grid proposal'!$C$5:$C$22,'Compiled grid proposal'!O$5:O$22,"error",0,1)</f>
        <v>29.859839999999991</v>
      </c>
      <c r="AR98" s="103">
        <f>_xlfn.XLOOKUP($D98,'Compiled grid proposal'!$C$5:$C$22,'Compiled grid proposal'!P$5:P$22,"error",0,1)</f>
        <v>10.749542399999996</v>
      </c>
      <c r="AS98" s="103">
        <f>_xlfn.XLOOKUP($D98,'Compiled grid proposal'!$C$5:$C$22,'Compiled grid proposal'!Q$5:Q$22,"error",0,1)</f>
        <v>35.831807999999988</v>
      </c>
      <c r="AT98" s="103">
        <f>_xlfn.XLOOKUP($D98,'Compiled grid proposal'!$C$5:$C$22,'Compiled grid proposal'!R$5:R$22,"error",0,1)</f>
        <v>12.899450879999995</v>
      </c>
      <c r="AU98" s="103">
        <f>_xlfn.XLOOKUP($D98,'Compiled grid proposal'!$C$5:$C$22,'Compiled grid proposal'!S$5:S$22,"error",0,1)</f>
        <v>42.998169599999983</v>
      </c>
      <c r="AV98" s="103">
        <f>_xlfn.XLOOKUP($D98,'Compiled grid proposal'!$C$5:$C$22,'Compiled grid proposal'!T$5:T$22,"error",0,1)</f>
        <v>15.479341055999992</v>
      </c>
      <c r="AW98" s="103">
        <f>_xlfn.XLOOKUP($D98,'Compiled grid proposal'!$C$5:$C$22,'Compiled grid proposal'!U$5:U$22,"error",0,1)</f>
        <v>51.597803519999978</v>
      </c>
      <c r="AX98" s="103">
        <f>_xlfn.XLOOKUP($D98,'Compiled grid proposal'!$C$5:$C$22,'Compiled grid proposal'!V$5:V$22,"error",0,1)</f>
        <v>18</v>
      </c>
      <c r="AY98" s="103">
        <f>_xlfn.XLOOKUP($D98,'Compiled grid proposal'!$C$5:$C$22,'Compiled grid proposal'!W$5:W$22,"error",0,1)</f>
        <v>60</v>
      </c>
      <c r="BA98" s="115">
        <f t="shared" si="40"/>
        <v>-2.4000000000000004</v>
      </c>
      <c r="BB98" s="115">
        <f t="shared" si="41"/>
        <v>0</v>
      </c>
      <c r="BC98" s="115">
        <f t="shared" si="42"/>
        <v>-7.7300000000000013</v>
      </c>
      <c r="BD98" s="115">
        <f t="shared" si="43"/>
        <v>0.39999999999999858</v>
      </c>
      <c r="BE98" s="115">
        <f t="shared" si="44"/>
        <v>-7.8160000000000007</v>
      </c>
      <c r="BF98" s="115">
        <f t="shared" si="45"/>
        <v>0.27999999999999758</v>
      </c>
      <c r="BG98" s="115">
        <f t="shared" si="46"/>
        <v>-8.7792000000000012</v>
      </c>
      <c r="BH98" s="115">
        <f t="shared" si="47"/>
        <v>0.7359999999999971</v>
      </c>
      <c r="BI98" s="115">
        <f t="shared" si="48"/>
        <v>-14.535040000000002</v>
      </c>
      <c r="BJ98" s="115">
        <f t="shared" si="49"/>
        <v>-4.1168000000000049</v>
      </c>
      <c r="BK98" s="115">
        <f t="shared" si="50"/>
        <v>-24.042048000000001</v>
      </c>
      <c r="BL98" s="115">
        <f t="shared" si="51"/>
        <v>-13.140160000000009</v>
      </c>
      <c r="BM98" s="115">
        <f t="shared" si="52"/>
        <v>-30.250457600000004</v>
      </c>
      <c r="BN98" s="115">
        <f t="shared" si="53"/>
        <v>-18.168192000000012</v>
      </c>
      <c r="BO98" s="115">
        <f t="shared" si="54"/>
        <v>-38.100549120000004</v>
      </c>
      <c r="BP98" s="115">
        <f t="shared" si="55"/>
        <v>-25.001830400000017</v>
      </c>
      <c r="BQ98" s="115">
        <f t="shared" si="56"/>
        <v>-46.520658944000004</v>
      </c>
      <c r="BR98" s="115">
        <f t="shared" si="57"/>
        <v>-30.402196480000022</v>
      </c>
      <c r="BS98" s="115">
        <f t="shared" si="58"/>
        <v>-54</v>
      </c>
      <c r="BT98" s="115">
        <f t="shared" si="59"/>
        <v>-36</v>
      </c>
      <c r="BV98" s="116">
        <f t="shared" si="60"/>
        <v>-0.40000000000000008</v>
      </c>
      <c r="BW98" s="116">
        <f t="shared" si="61"/>
        <v>0</v>
      </c>
      <c r="BX98" s="116">
        <f t="shared" si="62"/>
        <v>-0.64149377593361001</v>
      </c>
      <c r="BY98" s="116">
        <f t="shared" si="63"/>
        <v>2.857142857142847E-2</v>
      </c>
      <c r="BZ98" s="116">
        <f t="shared" si="64"/>
        <v>-0.60123076923076924</v>
      </c>
      <c r="CA98" s="116">
        <f t="shared" si="65"/>
        <v>1.6470588235293977E-2</v>
      </c>
      <c r="CB98" s="116">
        <f t="shared" si="66"/>
        <v>-0.58528000000000013</v>
      </c>
      <c r="CC98" s="116">
        <f t="shared" si="67"/>
        <v>3.6799999999999854E-2</v>
      </c>
      <c r="CD98" s="116">
        <f t="shared" si="68"/>
        <v>-0.66068363636363647</v>
      </c>
      <c r="CE98" s="116">
        <f t="shared" si="69"/>
        <v>-0.14195862068965534</v>
      </c>
      <c r="CF98" s="116">
        <f t="shared" si="70"/>
        <v>-0.72854690909090913</v>
      </c>
      <c r="CG98" s="116">
        <f t="shared" si="71"/>
        <v>-0.30558511627906998</v>
      </c>
      <c r="CH98" s="116">
        <f t="shared" si="72"/>
        <v>-0.7378160390243903</v>
      </c>
      <c r="CI98" s="116">
        <f t="shared" si="73"/>
        <v>-0.33644800000000025</v>
      </c>
      <c r="CJ98" s="116">
        <f t="shared" si="74"/>
        <v>-0.74706959058823541</v>
      </c>
      <c r="CK98" s="116">
        <f t="shared" si="75"/>
        <v>-0.36767397647058847</v>
      </c>
      <c r="CL98" s="116">
        <f t="shared" si="76"/>
        <v>-0.75033320877419363</v>
      </c>
      <c r="CM98" s="116">
        <f t="shared" si="77"/>
        <v>-0.37075849365853686</v>
      </c>
      <c r="CN98" s="116">
        <f t="shared" si="78"/>
        <v>-0.75</v>
      </c>
      <c r="CO98" s="116">
        <f t="shared" si="79"/>
        <v>-0.375</v>
      </c>
    </row>
    <row r="99" spans="1:93">
      <c r="A99" s="41" t="s">
        <v>118</v>
      </c>
      <c r="B99" s="44" t="s">
        <v>14</v>
      </c>
      <c r="C99" s="100">
        <v>5</v>
      </c>
      <c r="D99" s="44">
        <v>5</v>
      </c>
      <c r="E99" s="44">
        <v>5</v>
      </c>
      <c r="F99" s="44"/>
      <c r="G99" s="44"/>
      <c r="H99" s="44" t="s">
        <v>18</v>
      </c>
      <c r="I99" s="44" t="s">
        <v>18</v>
      </c>
      <c r="K99" s="103">
        <f>_xlfn.XLOOKUP($C99,'SQUO grid'!$B$4:$B$18,'SQUO grid'!C$4:C$18,"error",0,1)</f>
        <v>6</v>
      </c>
      <c r="L99" s="103">
        <f>_xlfn.XLOOKUP($C99,'SQUO grid'!$B$4:$B$18,'SQUO grid'!D$4:D$18,"error",0,1)</f>
        <v>12</v>
      </c>
      <c r="M99" s="103">
        <f>_xlfn.XLOOKUP($C99,'SQUO grid'!$B$4:$B$18,'SQUO grid'!E$4:E$18,"error",0,1)</f>
        <v>12.05</v>
      </c>
      <c r="N99" s="103">
        <f>_xlfn.XLOOKUP($C99,'SQUO grid'!$B$4:$B$18,'SQUO grid'!F$4:F$18,"error",0,1)</f>
        <v>14</v>
      </c>
      <c r="O99" s="103">
        <f>_xlfn.XLOOKUP($C99,'SQUO grid'!$B$4:$B$18,'SQUO grid'!G$4:G$18,"error",0,1)</f>
        <v>13</v>
      </c>
      <c r="P99" s="103">
        <f>_xlfn.XLOOKUP($C99,'SQUO grid'!$B$4:$B$18,'SQUO grid'!H$4:H$18,"error",0,1)</f>
        <v>17</v>
      </c>
      <c r="Q99" s="103">
        <f>_xlfn.XLOOKUP($C99,'SQUO grid'!$B$4:$B$18,'SQUO grid'!I$4:I$18,"error",0,1)</f>
        <v>15</v>
      </c>
      <c r="R99" s="103">
        <f>_xlfn.XLOOKUP($C99,'SQUO grid'!$B$4:$B$18,'SQUO grid'!J$4:J$18,"error",0,1)</f>
        <v>20</v>
      </c>
      <c r="S99" s="103">
        <f>_xlfn.XLOOKUP($C99,'SQUO grid'!$B$4:$B$18,'SQUO grid'!K$4:K$18,"error",0,1)</f>
        <v>22</v>
      </c>
      <c r="T99" s="103">
        <f>_xlfn.XLOOKUP($C99,'SQUO grid'!$B$4:$B$18,'SQUO grid'!L$4:L$18,"error",0,1)</f>
        <v>29</v>
      </c>
      <c r="U99" s="103">
        <f>_xlfn.XLOOKUP($C99,'SQUO grid'!$B$4:$B$18,'SQUO grid'!M$4:M$18,"error",0,1)</f>
        <v>33</v>
      </c>
      <c r="V99" s="103">
        <f>_xlfn.XLOOKUP($C99,'SQUO grid'!$B$4:$B$18,'SQUO grid'!N$4:N$18,"error",0,1)</f>
        <v>43</v>
      </c>
      <c r="W99" s="103">
        <f>_xlfn.XLOOKUP($C99,'SQUO grid'!$B$4:$B$18,'SQUO grid'!O$4:O$18,"error",0,1)</f>
        <v>41</v>
      </c>
      <c r="X99" s="103">
        <f>_xlfn.XLOOKUP($C99,'SQUO grid'!$B$4:$B$18,'SQUO grid'!P$4:P$18,"error",0,1)</f>
        <v>54</v>
      </c>
      <c r="Y99" s="103">
        <f>_xlfn.XLOOKUP($C99,'SQUO grid'!$B$4:$B$18,'SQUO grid'!Q$4:Q$18,"error",0,1)</f>
        <v>51</v>
      </c>
      <c r="Z99" s="103">
        <f>_xlfn.XLOOKUP($C99,'SQUO grid'!$B$4:$B$18,'SQUO grid'!R$4:R$18,"error",0,1)</f>
        <v>68</v>
      </c>
      <c r="AA99" s="103">
        <f>_xlfn.XLOOKUP($C99,'SQUO grid'!$B$4:$B$18,'SQUO grid'!S$4:S$18,"error",0,1)</f>
        <v>62</v>
      </c>
      <c r="AB99" s="103">
        <f>_xlfn.XLOOKUP($C99,'SQUO grid'!$B$4:$B$18,'SQUO grid'!T$4:T$18,"error",0,1)</f>
        <v>82</v>
      </c>
      <c r="AC99" s="103">
        <f>_xlfn.XLOOKUP($C99,'SQUO grid'!$B$4:$B$18,'SQUO grid'!U$4:U$18,"error",0,1)</f>
        <v>72</v>
      </c>
      <c r="AD99" s="103">
        <f>_xlfn.XLOOKUP($C99,'SQUO grid'!$B$4:$B$18,'SQUO grid'!V$4:V$18,"error",0,1)</f>
        <v>96</v>
      </c>
      <c r="AF99" s="103">
        <f>_xlfn.XLOOKUP($D99,'Compiled grid proposal'!$C$5:$C$22,'Compiled grid proposal'!D$5:D$22,"error",0,1)</f>
        <v>3.5999999999999996</v>
      </c>
      <c r="AG99" s="103">
        <f>_xlfn.XLOOKUP($D99,'Compiled grid proposal'!$C$5:$C$22,'Compiled grid proposal'!E$5:E$22,"error",0,1)</f>
        <v>12</v>
      </c>
      <c r="AH99" s="103">
        <f>_xlfn.XLOOKUP($D99,'Compiled grid proposal'!$C$5:$C$22,'Compiled grid proposal'!F$5:F$22,"error",0,1)</f>
        <v>4.3199999999999994</v>
      </c>
      <c r="AI99" s="103">
        <f>_xlfn.XLOOKUP($D99,'Compiled grid proposal'!$C$5:$C$22,'Compiled grid proposal'!G$5:G$22,"error",0,1)</f>
        <v>14.399999999999999</v>
      </c>
      <c r="AJ99" s="103">
        <f>_xlfn.XLOOKUP($D99,'Compiled grid proposal'!$C$5:$C$22,'Compiled grid proposal'!H$5:H$22,"error",0,1)</f>
        <v>5.1839999999999993</v>
      </c>
      <c r="AK99" s="103">
        <f>_xlfn.XLOOKUP($D99,'Compiled grid proposal'!$C$5:$C$22,'Compiled grid proposal'!I$5:I$22,"error",0,1)</f>
        <v>17.279999999999998</v>
      </c>
      <c r="AL99" s="103">
        <f>_xlfn.XLOOKUP($D99,'Compiled grid proposal'!$C$5:$C$22,'Compiled grid proposal'!J$5:J$22,"error",0,1)</f>
        <v>6.2207999999999988</v>
      </c>
      <c r="AM99" s="103">
        <f>_xlfn.XLOOKUP($D99,'Compiled grid proposal'!$C$5:$C$22,'Compiled grid proposal'!K$5:K$22,"error",0,1)</f>
        <v>20.735999999999997</v>
      </c>
      <c r="AN99" s="103">
        <f>_xlfn.XLOOKUP($D99,'Compiled grid proposal'!$C$5:$C$22,'Compiled grid proposal'!L$5:L$22,"error",0,1)</f>
        <v>7.4649599999999978</v>
      </c>
      <c r="AO99" s="103">
        <f>_xlfn.XLOOKUP($D99,'Compiled grid proposal'!$C$5:$C$22,'Compiled grid proposal'!M$5:M$22,"error",0,1)</f>
        <v>24.883199999999995</v>
      </c>
      <c r="AP99" s="103">
        <f>_xlfn.XLOOKUP($D99,'Compiled grid proposal'!$C$5:$C$22,'Compiled grid proposal'!N$5:N$22,"error",0,1)</f>
        <v>8.957951999999997</v>
      </c>
      <c r="AQ99" s="103">
        <f>_xlfn.XLOOKUP($D99,'Compiled grid proposal'!$C$5:$C$22,'Compiled grid proposal'!O$5:O$22,"error",0,1)</f>
        <v>29.859839999999991</v>
      </c>
      <c r="AR99" s="103">
        <f>_xlfn.XLOOKUP($D99,'Compiled grid proposal'!$C$5:$C$22,'Compiled grid proposal'!P$5:P$22,"error",0,1)</f>
        <v>10.749542399999996</v>
      </c>
      <c r="AS99" s="103">
        <f>_xlfn.XLOOKUP($D99,'Compiled grid proposal'!$C$5:$C$22,'Compiled grid proposal'!Q$5:Q$22,"error",0,1)</f>
        <v>35.831807999999988</v>
      </c>
      <c r="AT99" s="103">
        <f>_xlfn.XLOOKUP($D99,'Compiled grid proposal'!$C$5:$C$22,'Compiled grid proposal'!R$5:R$22,"error",0,1)</f>
        <v>12.899450879999995</v>
      </c>
      <c r="AU99" s="103">
        <f>_xlfn.XLOOKUP($D99,'Compiled grid proposal'!$C$5:$C$22,'Compiled grid proposal'!S$5:S$22,"error",0,1)</f>
        <v>42.998169599999983</v>
      </c>
      <c r="AV99" s="103">
        <f>_xlfn.XLOOKUP($D99,'Compiled grid proposal'!$C$5:$C$22,'Compiled grid proposal'!T$5:T$22,"error",0,1)</f>
        <v>15.479341055999992</v>
      </c>
      <c r="AW99" s="103">
        <f>_xlfn.XLOOKUP($D99,'Compiled grid proposal'!$C$5:$C$22,'Compiled grid proposal'!U$5:U$22,"error",0,1)</f>
        <v>51.597803519999978</v>
      </c>
      <c r="AX99" s="103">
        <f>_xlfn.XLOOKUP($D99,'Compiled grid proposal'!$C$5:$C$22,'Compiled grid proposal'!V$5:V$22,"error",0,1)</f>
        <v>18</v>
      </c>
      <c r="AY99" s="103">
        <f>_xlfn.XLOOKUP($D99,'Compiled grid proposal'!$C$5:$C$22,'Compiled grid proposal'!W$5:W$22,"error",0,1)</f>
        <v>60</v>
      </c>
      <c r="BA99" s="115">
        <f t="shared" si="40"/>
        <v>-2.4000000000000004</v>
      </c>
      <c r="BB99" s="115">
        <f t="shared" si="41"/>
        <v>0</v>
      </c>
      <c r="BC99" s="115">
        <f t="shared" si="42"/>
        <v>-7.7300000000000013</v>
      </c>
      <c r="BD99" s="115">
        <f t="shared" si="43"/>
        <v>0.39999999999999858</v>
      </c>
      <c r="BE99" s="115">
        <f t="shared" si="44"/>
        <v>-7.8160000000000007</v>
      </c>
      <c r="BF99" s="115">
        <f t="shared" si="45"/>
        <v>0.27999999999999758</v>
      </c>
      <c r="BG99" s="115">
        <f t="shared" si="46"/>
        <v>-8.7792000000000012</v>
      </c>
      <c r="BH99" s="115">
        <f t="shared" si="47"/>
        <v>0.7359999999999971</v>
      </c>
      <c r="BI99" s="115">
        <f t="shared" si="48"/>
        <v>-14.535040000000002</v>
      </c>
      <c r="BJ99" s="115">
        <f t="shared" si="49"/>
        <v>-4.1168000000000049</v>
      </c>
      <c r="BK99" s="115">
        <f t="shared" si="50"/>
        <v>-24.042048000000001</v>
      </c>
      <c r="BL99" s="115">
        <f t="shared" si="51"/>
        <v>-13.140160000000009</v>
      </c>
      <c r="BM99" s="115">
        <f t="shared" si="52"/>
        <v>-30.250457600000004</v>
      </c>
      <c r="BN99" s="115">
        <f t="shared" si="53"/>
        <v>-18.168192000000012</v>
      </c>
      <c r="BO99" s="115">
        <f t="shared" si="54"/>
        <v>-38.100549120000004</v>
      </c>
      <c r="BP99" s="115">
        <f t="shared" si="55"/>
        <v>-25.001830400000017</v>
      </c>
      <c r="BQ99" s="115">
        <f t="shared" si="56"/>
        <v>-46.520658944000004</v>
      </c>
      <c r="BR99" s="115">
        <f t="shared" si="57"/>
        <v>-30.402196480000022</v>
      </c>
      <c r="BS99" s="115">
        <f t="shared" si="58"/>
        <v>-54</v>
      </c>
      <c r="BT99" s="115">
        <f t="shared" si="59"/>
        <v>-36</v>
      </c>
      <c r="BV99" s="116">
        <f t="shared" si="60"/>
        <v>-0.40000000000000008</v>
      </c>
      <c r="BW99" s="116">
        <f t="shared" si="61"/>
        <v>0</v>
      </c>
      <c r="BX99" s="116">
        <f t="shared" si="62"/>
        <v>-0.64149377593361001</v>
      </c>
      <c r="BY99" s="116">
        <f t="shared" si="63"/>
        <v>2.857142857142847E-2</v>
      </c>
      <c r="BZ99" s="116">
        <f t="shared" si="64"/>
        <v>-0.60123076923076924</v>
      </c>
      <c r="CA99" s="116">
        <f t="shared" si="65"/>
        <v>1.6470588235293977E-2</v>
      </c>
      <c r="CB99" s="116">
        <f t="shared" si="66"/>
        <v>-0.58528000000000013</v>
      </c>
      <c r="CC99" s="116">
        <f t="shared" si="67"/>
        <v>3.6799999999999854E-2</v>
      </c>
      <c r="CD99" s="116">
        <f t="shared" si="68"/>
        <v>-0.66068363636363647</v>
      </c>
      <c r="CE99" s="116">
        <f t="shared" si="69"/>
        <v>-0.14195862068965534</v>
      </c>
      <c r="CF99" s="116">
        <f t="shared" si="70"/>
        <v>-0.72854690909090913</v>
      </c>
      <c r="CG99" s="116">
        <f t="shared" si="71"/>
        <v>-0.30558511627906998</v>
      </c>
      <c r="CH99" s="116">
        <f t="shared" si="72"/>
        <v>-0.7378160390243903</v>
      </c>
      <c r="CI99" s="116">
        <f t="shared" si="73"/>
        <v>-0.33644800000000025</v>
      </c>
      <c r="CJ99" s="116">
        <f t="shared" si="74"/>
        <v>-0.74706959058823541</v>
      </c>
      <c r="CK99" s="116">
        <f t="shared" si="75"/>
        <v>-0.36767397647058847</v>
      </c>
      <c r="CL99" s="116">
        <f t="shared" si="76"/>
        <v>-0.75033320877419363</v>
      </c>
      <c r="CM99" s="116">
        <f t="shared" si="77"/>
        <v>-0.37075849365853686</v>
      </c>
      <c r="CN99" s="116">
        <f t="shared" si="78"/>
        <v>-0.75</v>
      </c>
      <c r="CO99" s="116">
        <f t="shared" si="79"/>
        <v>-0.375</v>
      </c>
    </row>
    <row r="100" spans="1:93" ht="28">
      <c r="A100" s="41" t="s">
        <v>119</v>
      </c>
      <c r="B100" s="44" t="s">
        <v>14</v>
      </c>
      <c r="C100" s="44">
        <v>5</v>
      </c>
      <c r="D100" s="44">
        <v>5</v>
      </c>
      <c r="E100" s="44">
        <v>5</v>
      </c>
      <c r="F100" s="44"/>
      <c r="G100" s="44"/>
      <c r="H100" s="44"/>
      <c r="I100" s="44"/>
      <c r="K100" s="103">
        <f>_xlfn.XLOOKUP($C100,'SQUO grid'!$B$4:$B$18,'SQUO grid'!C$4:C$18,"error",0,1)</f>
        <v>6</v>
      </c>
      <c r="L100" s="103">
        <f>_xlfn.XLOOKUP($C100,'SQUO grid'!$B$4:$B$18,'SQUO grid'!D$4:D$18,"error",0,1)</f>
        <v>12</v>
      </c>
      <c r="M100" s="103">
        <f>_xlfn.XLOOKUP($C100,'SQUO grid'!$B$4:$B$18,'SQUO grid'!E$4:E$18,"error",0,1)</f>
        <v>12.05</v>
      </c>
      <c r="N100" s="103">
        <f>_xlfn.XLOOKUP($C100,'SQUO grid'!$B$4:$B$18,'SQUO grid'!F$4:F$18,"error",0,1)</f>
        <v>14</v>
      </c>
      <c r="O100" s="103">
        <f>_xlfn.XLOOKUP($C100,'SQUO grid'!$B$4:$B$18,'SQUO grid'!G$4:G$18,"error",0,1)</f>
        <v>13</v>
      </c>
      <c r="P100" s="103">
        <f>_xlfn.XLOOKUP($C100,'SQUO grid'!$B$4:$B$18,'SQUO grid'!H$4:H$18,"error",0,1)</f>
        <v>17</v>
      </c>
      <c r="Q100" s="103">
        <f>_xlfn.XLOOKUP($C100,'SQUO grid'!$B$4:$B$18,'SQUO grid'!I$4:I$18,"error",0,1)</f>
        <v>15</v>
      </c>
      <c r="R100" s="103">
        <f>_xlfn.XLOOKUP($C100,'SQUO grid'!$B$4:$B$18,'SQUO grid'!J$4:J$18,"error",0,1)</f>
        <v>20</v>
      </c>
      <c r="S100" s="103">
        <f>_xlfn.XLOOKUP($C100,'SQUO grid'!$B$4:$B$18,'SQUO grid'!K$4:K$18,"error",0,1)</f>
        <v>22</v>
      </c>
      <c r="T100" s="103">
        <f>_xlfn.XLOOKUP($C100,'SQUO grid'!$B$4:$B$18,'SQUO grid'!L$4:L$18,"error",0,1)</f>
        <v>29</v>
      </c>
      <c r="U100" s="103">
        <f>_xlfn.XLOOKUP($C100,'SQUO grid'!$B$4:$B$18,'SQUO grid'!M$4:M$18,"error",0,1)</f>
        <v>33</v>
      </c>
      <c r="V100" s="103">
        <f>_xlfn.XLOOKUP($C100,'SQUO grid'!$B$4:$B$18,'SQUO grid'!N$4:N$18,"error",0,1)</f>
        <v>43</v>
      </c>
      <c r="W100" s="103">
        <f>_xlfn.XLOOKUP($C100,'SQUO grid'!$B$4:$B$18,'SQUO grid'!O$4:O$18,"error",0,1)</f>
        <v>41</v>
      </c>
      <c r="X100" s="103">
        <f>_xlfn.XLOOKUP($C100,'SQUO grid'!$B$4:$B$18,'SQUO grid'!P$4:P$18,"error",0,1)</f>
        <v>54</v>
      </c>
      <c r="Y100" s="103">
        <f>_xlfn.XLOOKUP($C100,'SQUO grid'!$B$4:$B$18,'SQUO grid'!Q$4:Q$18,"error",0,1)</f>
        <v>51</v>
      </c>
      <c r="Z100" s="103">
        <f>_xlfn.XLOOKUP($C100,'SQUO grid'!$B$4:$B$18,'SQUO grid'!R$4:R$18,"error",0,1)</f>
        <v>68</v>
      </c>
      <c r="AA100" s="103">
        <f>_xlfn.XLOOKUP($C100,'SQUO grid'!$B$4:$B$18,'SQUO grid'!S$4:S$18,"error",0,1)</f>
        <v>62</v>
      </c>
      <c r="AB100" s="103">
        <f>_xlfn.XLOOKUP($C100,'SQUO grid'!$B$4:$B$18,'SQUO grid'!T$4:T$18,"error",0,1)</f>
        <v>82</v>
      </c>
      <c r="AC100" s="103">
        <f>_xlfn.XLOOKUP($C100,'SQUO grid'!$B$4:$B$18,'SQUO grid'!U$4:U$18,"error",0,1)</f>
        <v>72</v>
      </c>
      <c r="AD100" s="103">
        <f>_xlfn.XLOOKUP($C100,'SQUO grid'!$B$4:$B$18,'SQUO grid'!V$4:V$18,"error",0,1)</f>
        <v>96</v>
      </c>
      <c r="AF100" s="103">
        <f>_xlfn.XLOOKUP($D100,'Compiled grid proposal'!$C$5:$C$22,'Compiled grid proposal'!D$5:D$22,"error",0,1)</f>
        <v>3.5999999999999996</v>
      </c>
      <c r="AG100" s="103">
        <f>_xlfn.XLOOKUP($D100,'Compiled grid proposal'!$C$5:$C$22,'Compiled grid proposal'!E$5:E$22,"error",0,1)</f>
        <v>12</v>
      </c>
      <c r="AH100" s="103">
        <f>_xlfn.XLOOKUP($D100,'Compiled grid proposal'!$C$5:$C$22,'Compiled grid proposal'!F$5:F$22,"error",0,1)</f>
        <v>4.3199999999999994</v>
      </c>
      <c r="AI100" s="103">
        <f>_xlfn.XLOOKUP($D100,'Compiled grid proposal'!$C$5:$C$22,'Compiled grid proposal'!G$5:G$22,"error",0,1)</f>
        <v>14.399999999999999</v>
      </c>
      <c r="AJ100" s="103">
        <f>_xlfn.XLOOKUP($D100,'Compiled grid proposal'!$C$5:$C$22,'Compiled grid proposal'!H$5:H$22,"error",0,1)</f>
        <v>5.1839999999999993</v>
      </c>
      <c r="AK100" s="103">
        <f>_xlfn.XLOOKUP($D100,'Compiled grid proposal'!$C$5:$C$22,'Compiled grid proposal'!I$5:I$22,"error",0,1)</f>
        <v>17.279999999999998</v>
      </c>
      <c r="AL100" s="103">
        <f>_xlfn.XLOOKUP($D100,'Compiled grid proposal'!$C$5:$C$22,'Compiled grid proposal'!J$5:J$22,"error",0,1)</f>
        <v>6.2207999999999988</v>
      </c>
      <c r="AM100" s="103">
        <f>_xlfn.XLOOKUP($D100,'Compiled grid proposal'!$C$5:$C$22,'Compiled grid proposal'!K$5:K$22,"error",0,1)</f>
        <v>20.735999999999997</v>
      </c>
      <c r="AN100" s="103">
        <f>_xlfn.XLOOKUP($D100,'Compiled grid proposal'!$C$5:$C$22,'Compiled grid proposal'!L$5:L$22,"error",0,1)</f>
        <v>7.4649599999999978</v>
      </c>
      <c r="AO100" s="103">
        <f>_xlfn.XLOOKUP($D100,'Compiled grid proposal'!$C$5:$C$22,'Compiled grid proposal'!M$5:M$22,"error",0,1)</f>
        <v>24.883199999999995</v>
      </c>
      <c r="AP100" s="103">
        <f>_xlfn.XLOOKUP($D100,'Compiled grid proposal'!$C$5:$C$22,'Compiled grid proposal'!N$5:N$22,"error",0,1)</f>
        <v>8.957951999999997</v>
      </c>
      <c r="AQ100" s="103">
        <f>_xlfn.XLOOKUP($D100,'Compiled grid proposal'!$C$5:$C$22,'Compiled grid proposal'!O$5:O$22,"error",0,1)</f>
        <v>29.859839999999991</v>
      </c>
      <c r="AR100" s="103">
        <f>_xlfn.XLOOKUP($D100,'Compiled grid proposal'!$C$5:$C$22,'Compiled grid proposal'!P$5:P$22,"error",0,1)</f>
        <v>10.749542399999996</v>
      </c>
      <c r="AS100" s="103">
        <f>_xlfn.XLOOKUP($D100,'Compiled grid proposal'!$C$5:$C$22,'Compiled grid proposal'!Q$5:Q$22,"error",0,1)</f>
        <v>35.831807999999988</v>
      </c>
      <c r="AT100" s="103">
        <f>_xlfn.XLOOKUP($D100,'Compiled grid proposal'!$C$5:$C$22,'Compiled grid proposal'!R$5:R$22,"error",0,1)</f>
        <v>12.899450879999995</v>
      </c>
      <c r="AU100" s="103">
        <f>_xlfn.XLOOKUP($D100,'Compiled grid proposal'!$C$5:$C$22,'Compiled grid proposal'!S$5:S$22,"error",0,1)</f>
        <v>42.998169599999983</v>
      </c>
      <c r="AV100" s="103">
        <f>_xlfn.XLOOKUP($D100,'Compiled grid proposal'!$C$5:$C$22,'Compiled grid proposal'!T$5:T$22,"error",0,1)</f>
        <v>15.479341055999992</v>
      </c>
      <c r="AW100" s="103">
        <f>_xlfn.XLOOKUP($D100,'Compiled grid proposal'!$C$5:$C$22,'Compiled grid proposal'!U$5:U$22,"error",0,1)</f>
        <v>51.597803519999978</v>
      </c>
      <c r="AX100" s="103">
        <f>_xlfn.XLOOKUP($D100,'Compiled grid proposal'!$C$5:$C$22,'Compiled grid proposal'!V$5:V$22,"error",0,1)</f>
        <v>18</v>
      </c>
      <c r="AY100" s="103">
        <f>_xlfn.XLOOKUP($D100,'Compiled grid proposal'!$C$5:$C$22,'Compiled grid proposal'!W$5:W$22,"error",0,1)</f>
        <v>60</v>
      </c>
      <c r="BA100" s="115">
        <f t="shared" si="40"/>
        <v>-2.4000000000000004</v>
      </c>
      <c r="BB100" s="115">
        <f t="shared" si="41"/>
        <v>0</v>
      </c>
      <c r="BC100" s="115">
        <f t="shared" si="42"/>
        <v>-7.7300000000000013</v>
      </c>
      <c r="BD100" s="115">
        <f t="shared" si="43"/>
        <v>0.39999999999999858</v>
      </c>
      <c r="BE100" s="115">
        <f t="shared" si="44"/>
        <v>-7.8160000000000007</v>
      </c>
      <c r="BF100" s="115">
        <f t="shared" si="45"/>
        <v>0.27999999999999758</v>
      </c>
      <c r="BG100" s="115">
        <f t="shared" si="46"/>
        <v>-8.7792000000000012</v>
      </c>
      <c r="BH100" s="115">
        <f t="shared" si="47"/>
        <v>0.7359999999999971</v>
      </c>
      <c r="BI100" s="115">
        <f t="shared" si="48"/>
        <v>-14.535040000000002</v>
      </c>
      <c r="BJ100" s="115">
        <f t="shared" si="49"/>
        <v>-4.1168000000000049</v>
      </c>
      <c r="BK100" s="115">
        <f t="shared" si="50"/>
        <v>-24.042048000000001</v>
      </c>
      <c r="BL100" s="115">
        <f t="shared" si="51"/>
        <v>-13.140160000000009</v>
      </c>
      <c r="BM100" s="115">
        <f t="shared" si="52"/>
        <v>-30.250457600000004</v>
      </c>
      <c r="BN100" s="115">
        <f t="shared" si="53"/>
        <v>-18.168192000000012</v>
      </c>
      <c r="BO100" s="115">
        <f t="shared" si="54"/>
        <v>-38.100549120000004</v>
      </c>
      <c r="BP100" s="115">
        <f t="shared" si="55"/>
        <v>-25.001830400000017</v>
      </c>
      <c r="BQ100" s="115">
        <f t="shared" si="56"/>
        <v>-46.520658944000004</v>
      </c>
      <c r="BR100" s="115">
        <f t="shared" si="57"/>
        <v>-30.402196480000022</v>
      </c>
      <c r="BS100" s="115">
        <f t="shared" si="58"/>
        <v>-54</v>
      </c>
      <c r="BT100" s="115">
        <f t="shared" si="59"/>
        <v>-36</v>
      </c>
      <c r="BV100" s="116">
        <f t="shared" si="60"/>
        <v>-0.40000000000000008</v>
      </c>
      <c r="BW100" s="116">
        <f t="shared" si="61"/>
        <v>0</v>
      </c>
      <c r="BX100" s="116">
        <f t="shared" si="62"/>
        <v>-0.64149377593361001</v>
      </c>
      <c r="BY100" s="116">
        <f t="shared" si="63"/>
        <v>2.857142857142847E-2</v>
      </c>
      <c r="BZ100" s="116">
        <f t="shared" si="64"/>
        <v>-0.60123076923076924</v>
      </c>
      <c r="CA100" s="116">
        <f t="shared" si="65"/>
        <v>1.6470588235293977E-2</v>
      </c>
      <c r="CB100" s="116">
        <f t="shared" si="66"/>
        <v>-0.58528000000000013</v>
      </c>
      <c r="CC100" s="116">
        <f t="shared" si="67"/>
        <v>3.6799999999999854E-2</v>
      </c>
      <c r="CD100" s="116">
        <f t="shared" si="68"/>
        <v>-0.66068363636363647</v>
      </c>
      <c r="CE100" s="116">
        <f t="shared" si="69"/>
        <v>-0.14195862068965534</v>
      </c>
      <c r="CF100" s="116">
        <f t="shared" si="70"/>
        <v>-0.72854690909090913</v>
      </c>
      <c r="CG100" s="116">
        <f t="shared" si="71"/>
        <v>-0.30558511627906998</v>
      </c>
      <c r="CH100" s="116">
        <f t="shared" si="72"/>
        <v>-0.7378160390243903</v>
      </c>
      <c r="CI100" s="116">
        <f t="shared" si="73"/>
        <v>-0.33644800000000025</v>
      </c>
      <c r="CJ100" s="116">
        <f t="shared" si="74"/>
        <v>-0.74706959058823541</v>
      </c>
      <c r="CK100" s="116">
        <f t="shared" si="75"/>
        <v>-0.36767397647058847</v>
      </c>
      <c r="CL100" s="116">
        <f t="shared" si="76"/>
        <v>-0.75033320877419363</v>
      </c>
      <c r="CM100" s="116">
        <f t="shared" si="77"/>
        <v>-0.37075849365853686</v>
      </c>
      <c r="CN100" s="116">
        <f t="shared" si="78"/>
        <v>-0.75</v>
      </c>
      <c r="CO100" s="116">
        <f t="shared" si="79"/>
        <v>-0.375</v>
      </c>
    </row>
    <row r="101" spans="1:93">
      <c r="A101" s="41" t="s">
        <v>120</v>
      </c>
      <c r="B101" s="44" t="s">
        <v>14</v>
      </c>
      <c r="C101" s="100">
        <v>5</v>
      </c>
      <c r="D101" s="44">
        <v>5</v>
      </c>
      <c r="E101" s="44">
        <v>5</v>
      </c>
      <c r="F101" s="44"/>
      <c r="G101" s="44"/>
      <c r="H101" s="44"/>
      <c r="I101" s="44"/>
      <c r="K101" s="103">
        <f>_xlfn.XLOOKUP($C101,'SQUO grid'!$B$4:$B$18,'SQUO grid'!C$4:C$18,"error",0,1)</f>
        <v>6</v>
      </c>
      <c r="L101" s="103">
        <f>_xlfn.XLOOKUP($C101,'SQUO grid'!$B$4:$B$18,'SQUO grid'!D$4:D$18,"error",0,1)</f>
        <v>12</v>
      </c>
      <c r="M101" s="103">
        <f>_xlfn.XLOOKUP($C101,'SQUO grid'!$B$4:$B$18,'SQUO grid'!E$4:E$18,"error",0,1)</f>
        <v>12.05</v>
      </c>
      <c r="N101" s="103">
        <f>_xlfn.XLOOKUP($C101,'SQUO grid'!$B$4:$B$18,'SQUO grid'!F$4:F$18,"error",0,1)</f>
        <v>14</v>
      </c>
      <c r="O101" s="103">
        <f>_xlfn.XLOOKUP($C101,'SQUO grid'!$B$4:$B$18,'SQUO grid'!G$4:G$18,"error",0,1)</f>
        <v>13</v>
      </c>
      <c r="P101" s="103">
        <f>_xlfn.XLOOKUP($C101,'SQUO grid'!$B$4:$B$18,'SQUO grid'!H$4:H$18,"error",0,1)</f>
        <v>17</v>
      </c>
      <c r="Q101" s="103">
        <f>_xlfn.XLOOKUP($C101,'SQUO grid'!$B$4:$B$18,'SQUO grid'!I$4:I$18,"error",0,1)</f>
        <v>15</v>
      </c>
      <c r="R101" s="103">
        <f>_xlfn.XLOOKUP($C101,'SQUO grid'!$B$4:$B$18,'SQUO grid'!J$4:J$18,"error",0,1)</f>
        <v>20</v>
      </c>
      <c r="S101" s="103">
        <f>_xlfn.XLOOKUP($C101,'SQUO grid'!$B$4:$B$18,'SQUO grid'!K$4:K$18,"error",0,1)</f>
        <v>22</v>
      </c>
      <c r="T101" s="103">
        <f>_xlfn.XLOOKUP($C101,'SQUO grid'!$B$4:$B$18,'SQUO grid'!L$4:L$18,"error",0,1)</f>
        <v>29</v>
      </c>
      <c r="U101" s="103">
        <f>_xlfn.XLOOKUP($C101,'SQUO grid'!$B$4:$B$18,'SQUO grid'!M$4:M$18,"error",0,1)</f>
        <v>33</v>
      </c>
      <c r="V101" s="103">
        <f>_xlfn.XLOOKUP($C101,'SQUO grid'!$B$4:$B$18,'SQUO grid'!N$4:N$18,"error",0,1)</f>
        <v>43</v>
      </c>
      <c r="W101" s="103">
        <f>_xlfn.XLOOKUP($C101,'SQUO grid'!$B$4:$B$18,'SQUO grid'!O$4:O$18,"error",0,1)</f>
        <v>41</v>
      </c>
      <c r="X101" s="103">
        <f>_xlfn.XLOOKUP($C101,'SQUO grid'!$B$4:$B$18,'SQUO grid'!P$4:P$18,"error",0,1)</f>
        <v>54</v>
      </c>
      <c r="Y101" s="103">
        <f>_xlfn.XLOOKUP($C101,'SQUO grid'!$B$4:$B$18,'SQUO grid'!Q$4:Q$18,"error",0,1)</f>
        <v>51</v>
      </c>
      <c r="Z101" s="103">
        <f>_xlfn.XLOOKUP($C101,'SQUO grid'!$B$4:$B$18,'SQUO grid'!R$4:R$18,"error",0,1)</f>
        <v>68</v>
      </c>
      <c r="AA101" s="103">
        <f>_xlfn.XLOOKUP($C101,'SQUO grid'!$B$4:$B$18,'SQUO grid'!S$4:S$18,"error",0,1)</f>
        <v>62</v>
      </c>
      <c r="AB101" s="103">
        <f>_xlfn.XLOOKUP($C101,'SQUO grid'!$B$4:$B$18,'SQUO grid'!T$4:T$18,"error",0,1)</f>
        <v>82</v>
      </c>
      <c r="AC101" s="103">
        <f>_xlfn.XLOOKUP($C101,'SQUO grid'!$B$4:$B$18,'SQUO grid'!U$4:U$18,"error",0,1)</f>
        <v>72</v>
      </c>
      <c r="AD101" s="103">
        <f>_xlfn.XLOOKUP($C101,'SQUO grid'!$B$4:$B$18,'SQUO grid'!V$4:V$18,"error",0,1)</f>
        <v>96</v>
      </c>
      <c r="AF101" s="103">
        <f>_xlfn.XLOOKUP($D101,'Compiled grid proposal'!$C$5:$C$22,'Compiled grid proposal'!D$5:D$22,"error",0,1)</f>
        <v>3.5999999999999996</v>
      </c>
      <c r="AG101" s="103">
        <f>_xlfn.XLOOKUP($D101,'Compiled grid proposal'!$C$5:$C$22,'Compiled grid proposal'!E$5:E$22,"error",0,1)</f>
        <v>12</v>
      </c>
      <c r="AH101" s="103">
        <f>_xlfn.XLOOKUP($D101,'Compiled grid proposal'!$C$5:$C$22,'Compiled grid proposal'!F$5:F$22,"error",0,1)</f>
        <v>4.3199999999999994</v>
      </c>
      <c r="AI101" s="103">
        <f>_xlfn.XLOOKUP($D101,'Compiled grid proposal'!$C$5:$C$22,'Compiled grid proposal'!G$5:G$22,"error",0,1)</f>
        <v>14.399999999999999</v>
      </c>
      <c r="AJ101" s="103">
        <f>_xlfn.XLOOKUP($D101,'Compiled grid proposal'!$C$5:$C$22,'Compiled grid proposal'!H$5:H$22,"error",0,1)</f>
        <v>5.1839999999999993</v>
      </c>
      <c r="AK101" s="103">
        <f>_xlfn.XLOOKUP($D101,'Compiled grid proposal'!$C$5:$C$22,'Compiled grid proposal'!I$5:I$22,"error",0,1)</f>
        <v>17.279999999999998</v>
      </c>
      <c r="AL101" s="103">
        <f>_xlfn.XLOOKUP($D101,'Compiled grid proposal'!$C$5:$C$22,'Compiled grid proposal'!J$5:J$22,"error",0,1)</f>
        <v>6.2207999999999988</v>
      </c>
      <c r="AM101" s="103">
        <f>_xlfn.XLOOKUP($D101,'Compiled grid proposal'!$C$5:$C$22,'Compiled grid proposal'!K$5:K$22,"error",0,1)</f>
        <v>20.735999999999997</v>
      </c>
      <c r="AN101" s="103">
        <f>_xlfn.XLOOKUP($D101,'Compiled grid proposal'!$C$5:$C$22,'Compiled grid proposal'!L$5:L$22,"error",0,1)</f>
        <v>7.4649599999999978</v>
      </c>
      <c r="AO101" s="103">
        <f>_xlfn.XLOOKUP($D101,'Compiled grid proposal'!$C$5:$C$22,'Compiled grid proposal'!M$5:M$22,"error",0,1)</f>
        <v>24.883199999999995</v>
      </c>
      <c r="AP101" s="103">
        <f>_xlfn.XLOOKUP($D101,'Compiled grid proposal'!$C$5:$C$22,'Compiled grid proposal'!N$5:N$22,"error",0,1)</f>
        <v>8.957951999999997</v>
      </c>
      <c r="AQ101" s="103">
        <f>_xlfn.XLOOKUP($D101,'Compiled grid proposal'!$C$5:$C$22,'Compiled grid proposal'!O$5:O$22,"error",0,1)</f>
        <v>29.859839999999991</v>
      </c>
      <c r="AR101" s="103">
        <f>_xlfn.XLOOKUP($D101,'Compiled grid proposal'!$C$5:$C$22,'Compiled grid proposal'!P$5:P$22,"error",0,1)</f>
        <v>10.749542399999996</v>
      </c>
      <c r="AS101" s="103">
        <f>_xlfn.XLOOKUP($D101,'Compiled grid proposal'!$C$5:$C$22,'Compiled grid proposal'!Q$5:Q$22,"error",0,1)</f>
        <v>35.831807999999988</v>
      </c>
      <c r="AT101" s="103">
        <f>_xlfn.XLOOKUP($D101,'Compiled grid proposal'!$C$5:$C$22,'Compiled grid proposal'!R$5:R$22,"error",0,1)</f>
        <v>12.899450879999995</v>
      </c>
      <c r="AU101" s="103">
        <f>_xlfn.XLOOKUP($D101,'Compiled grid proposal'!$C$5:$C$22,'Compiled grid proposal'!S$5:S$22,"error",0,1)</f>
        <v>42.998169599999983</v>
      </c>
      <c r="AV101" s="103">
        <f>_xlfn.XLOOKUP($D101,'Compiled grid proposal'!$C$5:$C$22,'Compiled grid proposal'!T$5:T$22,"error",0,1)</f>
        <v>15.479341055999992</v>
      </c>
      <c r="AW101" s="103">
        <f>_xlfn.XLOOKUP($D101,'Compiled grid proposal'!$C$5:$C$22,'Compiled grid proposal'!U$5:U$22,"error",0,1)</f>
        <v>51.597803519999978</v>
      </c>
      <c r="AX101" s="103">
        <f>_xlfn.XLOOKUP($D101,'Compiled grid proposal'!$C$5:$C$22,'Compiled grid proposal'!V$5:V$22,"error",0,1)</f>
        <v>18</v>
      </c>
      <c r="AY101" s="103">
        <f>_xlfn.XLOOKUP($D101,'Compiled grid proposal'!$C$5:$C$22,'Compiled grid proposal'!W$5:W$22,"error",0,1)</f>
        <v>60</v>
      </c>
      <c r="BA101" s="115">
        <f t="shared" si="40"/>
        <v>-2.4000000000000004</v>
      </c>
      <c r="BB101" s="115">
        <f t="shared" si="41"/>
        <v>0</v>
      </c>
      <c r="BC101" s="115">
        <f t="shared" si="42"/>
        <v>-7.7300000000000013</v>
      </c>
      <c r="BD101" s="115">
        <f t="shared" si="43"/>
        <v>0.39999999999999858</v>
      </c>
      <c r="BE101" s="115">
        <f t="shared" si="44"/>
        <v>-7.8160000000000007</v>
      </c>
      <c r="BF101" s="115">
        <f t="shared" si="45"/>
        <v>0.27999999999999758</v>
      </c>
      <c r="BG101" s="115">
        <f t="shared" si="46"/>
        <v>-8.7792000000000012</v>
      </c>
      <c r="BH101" s="115">
        <f t="shared" si="47"/>
        <v>0.7359999999999971</v>
      </c>
      <c r="BI101" s="115">
        <f t="shared" si="48"/>
        <v>-14.535040000000002</v>
      </c>
      <c r="BJ101" s="115">
        <f t="shared" si="49"/>
        <v>-4.1168000000000049</v>
      </c>
      <c r="BK101" s="115">
        <f t="shared" si="50"/>
        <v>-24.042048000000001</v>
      </c>
      <c r="BL101" s="115">
        <f t="shared" si="51"/>
        <v>-13.140160000000009</v>
      </c>
      <c r="BM101" s="115">
        <f t="shared" si="52"/>
        <v>-30.250457600000004</v>
      </c>
      <c r="BN101" s="115">
        <f t="shared" si="53"/>
        <v>-18.168192000000012</v>
      </c>
      <c r="BO101" s="115">
        <f t="shared" si="54"/>
        <v>-38.100549120000004</v>
      </c>
      <c r="BP101" s="115">
        <f t="shared" si="55"/>
        <v>-25.001830400000017</v>
      </c>
      <c r="BQ101" s="115">
        <f t="shared" si="56"/>
        <v>-46.520658944000004</v>
      </c>
      <c r="BR101" s="115">
        <f t="shared" si="57"/>
        <v>-30.402196480000022</v>
      </c>
      <c r="BS101" s="115">
        <f t="shared" si="58"/>
        <v>-54</v>
      </c>
      <c r="BT101" s="115">
        <f t="shared" si="59"/>
        <v>-36</v>
      </c>
      <c r="BV101" s="116">
        <f t="shared" si="60"/>
        <v>-0.40000000000000008</v>
      </c>
      <c r="BW101" s="116">
        <f t="shared" si="61"/>
        <v>0</v>
      </c>
      <c r="BX101" s="116">
        <f t="shared" si="62"/>
        <v>-0.64149377593361001</v>
      </c>
      <c r="BY101" s="116">
        <f t="shared" si="63"/>
        <v>2.857142857142847E-2</v>
      </c>
      <c r="BZ101" s="116">
        <f t="shared" si="64"/>
        <v>-0.60123076923076924</v>
      </c>
      <c r="CA101" s="116">
        <f t="shared" si="65"/>
        <v>1.6470588235293977E-2</v>
      </c>
      <c r="CB101" s="116">
        <f t="shared" si="66"/>
        <v>-0.58528000000000013</v>
      </c>
      <c r="CC101" s="116">
        <f t="shared" si="67"/>
        <v>3.6799999999999854E-2</v>
      </c>
      <c r="CD101" s="116">
        <f t="shared" si="68"/>
        <v>-0.66068363636363647</v>
      </c>
      <c r="CE101" s="116">
        <f t="shared" si="69"/>
        <v>-0.14195862068965534</v>
      </c>
      <c r="CF101" s="116">
        <f t="shared" si="70"/>
        <v>-0.72854690909090913</v>
      </c>
      <c r="CG101" s="116">
        <f t="shared" si="71"/>
        <v>-0.30558511627906998</v>
      </c>
      <c r="CH101" s="116">
        <f t="shared" si="72"/>
        <v>-0.7378160390243903</v>
      </c>
      <c r="CI101" s="116">
        <f t="shared" si="73"/>
        <v>-0.33644800000000025</v>
      </c>
      <c r="CJ101" s="116">
        <f t="shared" si="74"/>
        <v>-0.74706959058823541</v>
      </c>
      <c r="CK101" s="116">
        <f t="shared" si="75"/>
        <v>-0.36767397647058847</v>
      </c>
      <c r="CL101" s="116">
        <f t="shared" si="76"/>
        <v>-0.75033320877419363</v>
      </c>
      <c r="CM101" s="116">
        <f t="shared" si="77"/>
        <v>-0.37075849365853686</v>
      </c>
      <c r="CN101" s="116">
        <f t="shared" si="78"/>
        <v>-0.75</v>
      </c>
      <c r="CO101" s="116">
        <f t="shared" si="79"/>
        <v>-0.375</v>
      </c>
    </row>
    <row r="102" spans="1:93" ht="28">
      <c r="A102" s="41" t="s">
        <v>121</v>
      </c>
      <c r="B102" s="44" t="s">
        <v>14</v>
      </c>
      <c r="C102" s="100">
        <v>5</v>
      </c>
      <c r="D102" s="44">
        <v>5</v>
      </c>
      <c r="E102" s="44">
        <v>5</v>
      </c>
      <c r="F102" s="44"/>
      <c r="G102" s="44"/>
      <c r="H102" s="44"/>
      <c r="I102" s="44" t="s">
        <v>18</v>
      </c>
      <c r="K102" s="103">
        <f>_xlfn.XLOOKUP($C102,'SQUO grid'!$B$4:$B$18,'SQUO grid'!C$4:C$18,"error",0,1)</f>
        <v>6</v>
      </c>
      <c r="L102" s="103">
        <f>_xlfn.XLOOKUP($C102,'SQUO grid'!$B$4:$B$18,'SQUO grid'!D$4:D$18,"error",0,1)</f>
        <v>12</v>
      </c>
      <c r="M102" s="103">
        <f>_xlfn.XLOOKUP($C102,'SQUO grid'!$B$4:$B$18,'SQUO grid'!E$4:E$18,"error",0,1)</f>
        <v>12.05</v>
      </c>
      <c r="N102" s="103">
        <f>_xlfn.XLOOKUP($C102,'SQUO grid'!$B$4:$B$18,'SQUO grid'!F$4:F$18,"error",0,1)</f>
        <v>14</v>
      </c>
      <c r="O102" s="103">
        <f>_xlfn.XLOOKUP($C102,'SQUO grid'!$B$4:$B$18,'SQUO grid'!G$4:G$18,"error",0,1)</f>
        <v>13</v>
      </c>
      <c r="P102" s="103">
        <f>_xlfn.XLOOKUP($C102,'SQUO grid'!$B$4:$B$18,'SQUO grid'!H$4:H$18,"error",0,1)</f>
        <v>17</v>
      </c>
      <c r="Q102" s="103">
        <f>_xlfn.XLOOKUP($C102,'SQUO grid'!$B$4:$B$18,'SQUO grid'!I$4:I$18,"error",0,1)</f>
        <v>15</v>
      </c>
      <c r="R102" s="103">
        <f>_xlfn.XLOOKUP($C102,'SQUO grid'!$B$4:$B$18,'SQUO grid'!J$4:J$18,"error",0,1)</f>
        <v>20</v>
      </c>
      <c r="S102" s="103">
        <f>_xlfn.XLOOKUP($C102,'SQUO grid'!$B$4:$B$18,'SQUO grid'!K$4:K$18,"error",0,1)</f>
        <v>22</v>
      </c>
      <c r="T102" s="103">
        <f>_xlfn.XLOOKUP($C102,'SQUO grid'!$B$4:$B$18,'SQUO grid'!L$4:L$18,"error",0,1)</f>
        <v>29</v>
      </c>
      <c r="U102" s="103">
        <f>_xlfn.XLOOKUP($C102,'SQUO grid'!$B$4:$B$18,'SQUO grid'!M$4:M$18,"error",0,1)</f>
        <v>33</v>
      </c>
      <c r="V102" s="103">
        <f>_xlfn.XLOOKUP($C102,'SQUO grid'!$B$4:$B$18,'SQUO grid'!N$4:N$18,"error",0,1)</f>
        <v>43</v>
      </c>
      <c r="W102" s="103">
        <f>_xlfn.XLOOKUP($C102,'SQUO grid'!$B$4:$B$18,'SQUO grid'!O$4:O$18,"error",0,1)</f>
        <v>41</v>
      </c>
      <c r="X102" s="103">
        <f>_xlfn.XLOOKUP($C102,'SQUO grid'!$B$4:$B$18,'SQUO grid'!P$4:P$18,"error",0,1)</f>
        <v>54</v>
      </c>
      <c r="Y102" s="103">
        <f>_xlfn.XLOOKUP($C102,'SQUO grid'!$B$4:$B$18,'SQUO grid'!Q$4:Q$18,"error",0,1)</f>
        <v>51</v>
      </c>
      <c r="Z102" s="103">
        <f>_xlfn.XLOOKUP($C102,'SQUO grid'!$B$4:$B$18,'SQUO grid'!R$4:R$18,"error",0,1)</f>
        <v>68</v>
      </c>
      <c r="AA102" s="103">
        <f>_xlfn.XLOOKUP($C102,'SQUO grid'!$B$4:$B$18,'SQUO grid'!S$4:S$18,"error",0,1)</f>
        <v>62</v>
      </c>
      <c r="AB102" s="103">
        <f>_xlfn.XLOOKUP($C102,'SQUO grid'!$B$4:$B$18,'SQUO grid'!T$4:T$18,"error",0,1)</f>
        <v>82</v>
      </c>
      <c r="AC102" s="103">
        <f>_xlfn.XLOOKUP($C102,'SQUO grid'!$B$4:$B$18,'SQUO grid'!U$4:U$18,"error",0,1)</f>
        <v>72</v>
      </c>
      <c r="AD102" s="103">
        <f>_xlfn.XLOOKUP($C102,'SQUO grid'!$B$4:$B$18,'SQUO grid'!V$4:V$18,"error",0,1)</f>
        <v>96</v>
      </c>
      <c r="AF102" s="103">
        <f>_xlfn.XLOOKUP($D102,'Compiled grid proposal'!$C$5:$C$22,'Compiled grid proposal'!D$5:D$22,"error",0,1)</f>
        <v>3.5999999999999996</v>
      </c>
      <c r="AG102" s="103">
        <f>_xlfn.XLOOKUP($D102,'Compiled grid proposal'!$C$5:$C$22,'Compiled grid proposal'!E$5:E$22,"error",0,1)</f>
        <v>12</v>
      </c>
      <c r="AH102" s="103">
        <f>_xlfn.XLOOKUP($D102,'Compiled grid proposal'!$C$5:$C$22,'Compiled grid proposal'!F$5:F$22,"error",0,1)</f>
        <v>4.3199999999999994</v>
      </c>
      <c r="AI102" s="103">
        <f>_xlfn.XLOOKUP($D102,'Compiled grid proposal'!$C$5:$C$22,'Compiled grid proposal'!G$5:G$22,"error",0,1)</f>
        <v>14.399999999999999</v>
      </c>
      <c r="AJ102" s="103">
        <f>_xlfn.XLOOKUP($D102,'Compiled grid proposal'!$C$5:$C$22,'Compiled grid proposal'!H$5:H$22,"error",0,1)</f>
        <v>5.1839999999999993</v>
      </c>
      <c r="AK102" s="103">
        <f>_xlfn.XLOOKUP($D102,'Compiled grid proposal'!$C$5:$C$22,'Compiled grid proposal'!I$5:I$22,"error",0,1)</f>
        <v>17.279999999999998</v>
      </c>
      <c r="AL102" s="103">
        <f>_xlfn.XLOOKUP($D102,'Compiled grid proposal'!$C$5:$C$22,'Compiled grid proposal'!J$5:J$22,"error",0,1)</f>
        <v>6.2207999999999988</v>
      </c>
      <c r="AM102" s="103">
        <f>_xlfn.XLOOKUP($D102,'Compiled grid proposal'!$C$5:$C$22,'Compiled grid proposal'!K$5:K$22,"error",0,1)</f>
        <v>20.735999999999997</v>
      </c>
      <c r="AN102" s="103">
        <f>_xlfn.XLOOKUP($D102,'Compiled grid proposal'!$C$5:$C$22,'Compiled grid proposal'!L$5:L$22,"error",0,1)</f>
        <v>7.4649599999999978</v>
      </c>
      <c r="AO102" s="103">
        <f>_xlfn.XLOOKUP($D102,'Compiled grid proposal'!$C$5:$C$22,'Compiled grid proposal'!M$5:M$22,"error",0,1)</f>
        <v>24.883199999999995</v>
      </c>
      <c r="AP102" s="103">
        <f>_xlfn.XLOOKUP($D102,'Compiled grid proposal'!$C$5:$C$22,'Compiled grid proposal'!N$5:N$22,"error",0,1)</f>
        <v>8.957951999999997</v>
      </c>
      <c r="AQ102" s="103">
        <f>_xlfn.XLOOKUP($D102,'Compiled grid proposal'!$C$5:$C$22,'Compiled grid proposal'!O$5:O$22,"error",0,1)</f>
        <v>29.859839999999991</v>
      </c>
      <c r="AR102" s="103">
        <f>_xlfn.XLOOKUP($D102,'Compiled grid proposal'!$C$5:$C$22,'Compiled grid proposal'!P$5:P$22,"error",0,1)</f>
        <v>10.749542399999996</v>
      </c>
      <c r="AS102" s="103">
        <f>_xlfn.XLOOKUP($D102,'Compiled grid proposal'!$C$5:$C$22,'Compiled grid proposal'!Q$5:Q$22,"error",0,1)</f>
        <v>35.831807999999988</v>
      </c>
      <c r="AT102" s="103">
        <f>_xlfn.XLOOKUP($D102,'Compiled grid proposal'!$C$5:$C$22,'Compiled grid proposal'!R$5:R$22,"error",0,1)</f>
        <v>12.899450879999995</v>
      </c>
      <c r="AU102" s="103">
        <f>_xlfn.XLOOKUP($D102,'Compiled grid proposal'!$C$5:$C$22,'Compiled grid proposal'!S$5:S$22,"error",0,1)</f>
        <v>42.998169599999983</v>
      </c>
      <c r="AV102" s="103">
        <f>_xlfn.XLOOKUP($D102,'Compiled grid proposal'!$C$5:$C$22,'Compiled grid proposal'!T$5:T$22,"error",0,1)</f>
        <v>15.479341055999992</v>
      </c>
      <c r="AW102" s="103">
        <f>_xlfn.XLOOKUP($D102,'Compiled grid proposal'!$C$5:$C$22,'Compiled grid proposal'!U$5:U$22,"error",0,1)</f>
        <v>51.597803519999978</v>
      </c>
      <c r="AX102" s="103">
        <f>_xlfn.XLOOKUP($D102,'Compiled grid proposal'!$C$5:$C$22,'Compiled grid proposal'!V$5:V$22,"error",0,1)</f>
        <v>18</v>
      </c>
      <c r="AY102" s="103">
        <f>_xlfn.XLOOKUP($D102,'Compiled grid proposal'!$C$5:$C$22,'Compiled grid proposal'!W$5:W$22,"error",0,1)</f>
        <v>60</v>
      </c>
      <c r="BA102" s="115">
        <f t="shared" si="40"/>
        <v>-2.4000000000000004</v>
      </c>
      <c r="BB102" s="115">
        <f t="shared" si="41"/>
        <v>0</v>
      </c>
      <c r="BC102" s="115">
        <f t="shared" si="42"/>
        <v>-7.7300000000000013</v>
      </c>
      <c r="BD102" s="115">
        <f t="shared" si="43"/>
        <v>0.39999999999999858</v>
      </c>
      <c r="BE102" s="115">
        <f t="shared" si="44"/>
        <v>-7.8160000000000007</v>
      </c>
      <c r="BF102" s="115">
        <f t="shared" si="45"/>
        <v>0.27999999999999758</v>
      </c>
      <c r="BG102" s="115">
        <f t="shared" si="46"/>
        <v>-8.7792000000000012</v>
      </c>
      <c r="BH102" s="115">
        <f t="shared" si="47"/>
        <v>0.7359999999999971</v>
      </c>
      <c r="BI102" s="115">
        <f t="shared" si="48"/>
        <v>-14.535040000000002</v>
      </c>
      <c r="BJ102" s="115">
        <f t="shared" si="49"/>
        <v>-4.1168000000000049</v>
      </c>
      <c r="BK102" s="115">
        <f t="shared" si="50"/>
        <v>-24.042048000000001</v>
      </c>
      <c r="BL102" s="115">
        <f t="shared" si="51"/>
        <v>-13.140160000000009</v>
      </c>
      <c r="BM102" s="115">
        <f t="shared" si="52"/>
        <v>-30.250457600000004</v>
      </c>
      <c r="BN102" s="115">
        <f t="shared" si="53"/>
        <v>-18.168192000000012</v>
      </c>
      <c r="BO102" s="115">
        <f t="shared" si="54"/>
        <v>-38.100549120000004</v>
      </c>
      <c r="BP102" s="115">
        <f t="shared" si="55"/>
        <v>-25.001830400000017</v>
      </c>
      <c r="BQ102" s="115">
        <f t="shared" si="56"/>
        <v>-46.520658944000004</v>
      </c>
      <c r="BR102" s="115">
        <f t="shared" si="57"/>
        <v>-30.402196480000022</v>
      </c>
      <c r="BS102" s="115">
        <f t="shared" si="58"/>
        <v>-54</v>
      </c>
      <c r="BT102" s="115">
        <f t="shared" si="59"/>
        <v>-36</v>
      </c>
      <c r="BV102" s="116">
        <f t="shared" si="60"/>
        <v>-0.40000000000000008</v>
      </c>
      <c r="BW102" s="116">
        <f t="shared" si="61"/>
        <v>0</v>
      </c>
      <c r="BX102" s="116">
        <f t="shared" si="62"/>
        <v>-0.64149377593361001</v>
      </c>
      <c r="BY102" s="116">
        <f t="shared" si="63"/>
        <v>2.857142857142847E-2</v>
      </c>
      <c r="BZ102" s="116">
        <f t="shared" si="64"/>
        <v>-0.60123076923076924</v>
      </c>
      <c r="CA102" s="116">
        <f t="shared" si="65"/>
        <v>1.6470588235293977E-2</v>
      </c>
      <c r="CB102" s="116">
        <f t="shared" si="66"/>
        <v>-0.58528000000000013</v>
      </c>
      <c r="CC102" s="116">
        <f t="shared" si="67"/>
        <v>3.6799999999999854E-2</v>
      </c>
      <c r="CD102" s="116">
        <f t="shared" si="68"/>
        <v>-0.66068363636363647</v>
      </c>
      <c r="CE102" s="116">
        <f t="shared" si="69"/>
        <v>-0.14195862068965534</v>
      </c>
      <c r="CF102" s="116">
        <f t="shared" si="70"/>
        <v>-0.72854690909090913</v>
      </c>
      <c r="CG102" s="116">
        <f t="shared" si="71"/>
        <v>-0.30558511627906998</v>
      </c>
      <c r="CH102" s="116">
        <f t="shared" si="72"/>
        <v>-0.7378160390243903</v>
      </c>
      <c r="CI102" s="116">
        <f t="shared" si="73"/>
        <v>-0.33644800000000025</v>
      </c>
      <c r="CJ102" s="116">
        <f t="shared" si="74"/>
        <v>-0.74706959058823541</v>
      </c>
      <c r="CK102" s="116">
        <f t="shared" si="75"/>
        <v>-0.36767397647058847</v>
      </c>
      <c r="CL102" s="116">
        <f t="shared" si="76"/>
        <v>-0.75033320877419363</v>
      </c>
      <c r="CM102" s="116">
        <f t="shared" si="77"/>
        <v>-0.37075849365853686</v>
      </c>
      <c r="CN102" s="116">
        <f t="shared" si="78"/>
        <v>-0.75</v>
      </c>
      <c r="CO102" s="116">
        <f t="shared" si="79"/>
        <v>-0.375</v>
      </c>
    </row>
    <row r="103" spans="1:93">
      <c r="A103" s="41" t="s">
        <v>122</v>
      </c>
      <c r="B103" s="44" t="s">
        <v>14</v>
      </c>
      <c r="C103" s="100">
        <v>5</v>
      </c>
      <c r="D103" s="44">
        <v>5</v>
      </c>
      <c r="E103" s="44">
        <v>5</v>
      </c>
      <c r="F103" s="44"/>
      <c r="G103" s="44"/>
      <c r="H103" s="108" t="s">
        <v>18</v>
      </c>
      <c r="I103" s="44" t="s">
        <v>18</v>
      </c>
      <c r="K103" s="103">
        <f>_xlfn.XLOOKUP($C103,'SQUO grid'!$B$4:$B$18,'SQUO grid'!C$4:C$18,"error",0,1)</f>
        <v>6</v>
      </c>
      <c r="L103" s="103">
        <f>_xlfn.XLOOKUP($C103,'SQUO grid'!$B$4:$B$18,'SQUO grid'!D$4:D$18,"error",0,1)</f>
        <v>12</v>
      </c>
      <c r="M103" s="103">
        <f>_xlfn.XLOOKUP($C103,'SQUO grid'!$B$4:$B$18,'SQUO grid'!E$4:E$18,"error",0,1)</f>
        <v>12.05</v>
      </c>
      <c r="N103" s="103">
        <f>_xlfn.XLOOKUP($C103,'SQUO grid'!$B$4:$B$18,'SQUO grid'!F$4:F$18,"error",0,1)</f>
        <v>14</v>
      </c>
      <c r="O103" s="103">
        <f>_xlfn.XLOOKUP($C103,'SQUO grid'!$B$4:$B$18,'SQUO grid'!G$4:G$18,"error",0,1)</f>
        <v>13</v>
      </c>
      <c r="P103" s="103">
        <f>_xlfn.XLOOKUP($C103,'SQUO grid'!$B$4:$B$18,'SQUO grid'!H$4:H$18,"error",0,1)</f>
        <v>17</v>
      </c>
      <c r="Q103" s="103">
        <f>_xlfn.XLOOKUP($C103,'SQUO grid'!$B$4:$B$18,'SQUO grid'!I$4:I$18,"error",0,1)</f>
        <v>15</v>
      </c>
      <c r="R103" s="103">
        <f>_xlfn.XLOOKUP($C103,'SQUO grid'!$B$4:$B$18,'SQUO grid'!J$4:J$18,"error",0,1)</f>
        <v>20</v>
      </c>
      <c r="S103" s="103">
        <f>_xlfn.XLOOKUP($C103,'SQUO grid'!$B$4:$B$18,'SQUO grid'!K$4:K$18,"error",0,1)</f>
        <v>22</v>
      </c>
      <c r="T103" s="103">
        <f>_xlfn.XLOOKUP($C103,'SQUO grid'!$B$4:$B$18,'SQUO grid'!L$4:L$18,"error",0,1)</f>
        <v>29</v>
      </c>
      <c r="U103" s="103">
        <f>_xlfn.XLOOKUP($C103,'SQUO grid'!$B$4:$B$18,'SQUO grid'!M$4:M$18,"error",0,1)</f>
        <v>33</v>
      </c>
      <c r="V103" s="103">
        <f>_xlfn.XLOOKUP($C103,'SQUO grid'!$B$4:$B$18,'SQUO grid'!N$4:N$18,"error",0,1)</f>
        <v>43</v>
      </c>
      <c r="W103" s="103">
        <f>_xlfn.XLOOKUP($C103,'SQUO grid'!$B$4:$B$18,'SQUO grid'!O$4:O$18,"error",0,1)</f>
        <v>41</v>
      </c>
      <c r="X103" s="103">
        <f>_xlfn.XLOOKUP($C103,'SQUO grid'!$B$4:$B$18,'SQUO grid'!P$4:P$18,"error",0,1)</f>
        <v>54</v>
      </c>
      <c r="Y103" s="103">
        <f>_xlfn.XLOOKUP($C103,'SQUO grid'!$B$4:$B$18,'SQUO grid'!Q$4:Q$18,"error",0,1)</f>
        <v>51</v>
      </c>
      <c r="Z103" s="103">
        <f>_xlfn.XLOOKUP($C103,'SQUO grid'!$B$4:$B$18,'SQUO grid'!R$4:R$18,"error",0,1)</f>
        <v>68</v>
      </c>
      <c r="AA103" s="103">
        <f>_xlfn.XLOOKUP($C103,'SQUO grid'!$B$4:$B$18,'SQUO grid'!S$4:S$18,"error",0,1)</f>
        <v>62</v>
      </c>
      <c r="AB103" s="103">
        <f>_xlfn.XLOOKUP($C103,'SQUO grid'!$B$4:$B$18,'SQUO grid'!T$4:T$18,"error",0,1)</f>
        <v>82</v>
      </c>
      <c r="AC103" s="103">
        <f>_xlfn.XLOOKUP($C103,'SQUO grid'!$B$4:$B$18,'SQUO grid'!U$4:U$18,"error",0,1)</f>
        <v>72</v>
      </c>
      <c r="AD103" s="103">
        <f>_xlfn.XLOOKUP($C103,'SQUO grid'!$B$4:$B$18,'SQUO grid'!V$4:V$18,"error",0,1)</f>
        <v>96</v>
      </c>
      <c r="AF103" s="103">
        <f>_xlfn.XLOOKUP($D103,'Compiled grid proposal'!$C$5:$C$22,'Compiled grid proposal'!D$5:D$22,"error",0,1)</f>
        <v>3.5999999999999996</v>
      </c>
      <c r="AG103" s="103">
        <f>_xlfn.XLOOKUP($D103,'Compiled grid proposal'!$C$5:$C$22,'Compiled grid proposal'!E$5:E$22,"error",0,1)</f>
        <v>12</v>
      </c>
      <c r="AH103" s="103">
        <f>_xlfn.XLOOKUP($D103,'Compiled grid proposal'!$C$5:$C$22,'Compiled grid proposal'!F$5:F$22,"error",0,1)</f>
        <v>4.3199999999999994</v>
      </c>
      <c r="AI103" s="103">
        <f>_xlfn.XLOOKUP($D103,'Compiled grid proposal'!$C$5:$C$22,'Compiled grid proposal'!G$5:G$22,"error",0,1)</f>
        <v>14.399999999999999</v>
      </c>
      <c r="AJ103" s="103">
        <f>_xlfn.XLOOKUP($D103,'Compiled grid proposal'!$C$5:$C$22,'Compiled grid proposal'!H$5:H$22,"error",0,1)</f>
        <v>5.1839999999999993</v>
      </c>
      <c r="AK103" s="103">
        <f>_xlfn.XLOOKUP($D103,'Compiled grid proposal'!$C$5:$C$22,'Compiled grid proposal'!I$5:I$22,"error",0,1)</f>
        <v>17.279999999999998</v>
      </c>
      <c r="AL103" s="103">
        <f>_xlfn.XLOOKUP($D103,'Compiled grid proposal'!$C$5:$C$22,'Compiled grid proposal'!J$5:J$22,"error",0,1)</f>
        <v>6.2207999999999988</v>
      </c>
      <c r="AM103" s="103">
        <f>_xlfn.XLOOKUP($D103,'Compiled grid proposal'!$C$5:$C$22,'Compiled grid proposal'!K$5:K$22,"error",0,1)</f>
        <v>20.735999999999997</v>
      </c>
      <c r="AN103" s="103">
        <f>_xlfn.XLOOKUP($D103,'Compiled grid proposal'!$C$5:$C$22,'Compiled grid proposal'!L$5:L$22,"error",0,1)</f>
        <v>7.4649599999999978</v>
      </c>
      <c r="AO103" s="103">
        <f>_xlfn.XLOOKUP($D103,'Compiled grid proposal'!$C$5:$C$22,'Compiled grid proposal'!M$5:M$22,"error",0,1)</f>
        <v>24.883199999999995</v>
      </c>
      <c r="AP103" s="103">
        <f>_xlfn.XLOOKUP($D103,'Compiled grid proposal'!$C$5:$C$22,'Compiled grid proposal'!N$5:N$22,"error",0,1)</f>
        <v>8.957951999999997</v>
      </c>
      <c r="AQ103" s="103">
        <f>_xlfn.XLOOKUP($D103,'Compiled grid proposal'!$C$5:$C$22,'Compiled grid proposal'!O$5:O$22,"error",0,1)</f>
        <v>29.859839999999991</v>
      </c>
      <c r="AR103" s="103">
        <f>_xlfn.XLOOKUP($D103,'Compiled grid proposal'!$C$5:$C$22,'Compiled grid proposal'!P$5:P$22,"error",0,1)</f>
        <v>10.749542399999996</v>
      </c>
      <c r="AS103" s="103">
        <f>_xlfn.XLOOKUP($D103,'Compiled grid proposal'!$C$5:$C$22,'Compiled grid proposal'!Q$5:Q$22,"error",0,1)</f>
        <v>35.831807999999988</v>
      </c>
      <c r="AT103" s="103">
        <f>_xlfn.XLOOKUP($D103,'Compiled grid proposal'!$C$5:$C$22,'Compiled grid proposal'!R$5:R$22,"error",0,1)</f>
        <v>12.899450879999995</v>
      </c>
      <c r="AU103" s="103">
        <f>_xlfn.XLOOKUP($D103,'Compiled grid proposal'!$C$5:$C$22,'Compiled grid proposal'!S$5:S$22,"error",0,1)</f>
        <v>42.998169599999983</v>
      </c>
      <c r="AV103" s="103">
        <f>_xlfn.XLOOKUP($D103,'Compiled grid proposal'!$C$5:$C$22,'Compiled grid proposal'!T$5:T$22,"error",0,1)</f>
        <v>15.479341055999992</v>
      </c>
      <c r="AW103" s="103">
        <f>_xlfn.XLOOKUP($D103,'Compiled grid proposal'!$C$5:$C$22,'Compiled grid proposal'!U$5:U$22,"error",0,1)</f>
        <v>51.597803519999978</v>
      </c>
      <c r="AX103" s="103">
        <f>_xlfn.XLOOKUP($D103,'Compiled grid proposal'!$C$5:$C$22,'Compiled grid proposal'!V$5:V$22,"error",0,1)</f>
        <v>18</v>
      </c>
      <c r="AY103" s="103">
        <f>_xlfn.XLOOKUP($D103,'Compiled grid proposal'!$C$5:$C$22,'Compiled grid proposal'!W$5:W$22,"error",0,1)</f>
        <v>60</v>
      </c>
      <c r="BA103" s="115">
        <f t="shared" si="40"/>
        <v>-2.4000000000000004</v>
      </c>
      <c r="BB103" s="115">
        <f t="shared" si="41"/>
        <v>0</v>
      </c>
      <c r="BC103" s="115">
        <f t="shared" si="42"/>
        <v>-7.7300000000000013</v>
      </c>
      <c r="BD103" s="115">
        <f t="shared" si="43"/>
        <v>0.39999999999999858</v>
      </c>
      <c r="BE103" s="115">
        <f t="shared" si="44"/>
        <v>-7.8160000000000007</v>
      </c>
      <c r="BF103" s="115">
        <f t="shared" si="45"/>
        <v>0.27999999999999758</v>
      </c>
      <c r="BG103" s="115">
        <f t="shared" si="46"/>
        <v>-8.7792000000000012</v>
      </c>
      <c r="BH103" s="115">
        <f t="shared" si="47"/>
        <v>0.7359999999999971</v>
      </c>
      <c r="BI103" s="115">
        <f t="shared" si="48"/>
        <v>-14.535040000000002</v>
      </c>
      <c r="BJ103" s="115">
        <f t="shared" si="49"/>
        <v>-4.1168000000000049</v>
      </c>
      <c r="BK103" s="115">
        <f t="shared" si="50"/>
        <v>-24.042048000000001</v>
      </c>
      <c r="BL103" s="115">
        <f t="shared" si="51"/>
        <v>-13.140160000000009</v>
      </c>
      <c r="BM103" s="115">
        <f t="shared" si="52"/>
        <v>-30.250457600000004</v>
      </c>
      <c r="BN103" s="115">
        <f t="shared" si="53"/>
        <v>-18.168192000000012</v>
      </c>
      <c r="BO103" s="115">
        <f t="shared" si="54"/>
        <v>-38.100549120000004</v>
      </c>
      <c r="BP103" s="115">
        <f t="shared" si="55"/>
        <v>-25.001830400000017</v>
      </c>
      <c r="BQ103" s="115">
        <f t="shared" si="56"/>
        <v>-46.520658944000004</v>
      </c>
      <c r="BR103" s="115">
        <f t="shared" si="57"/>
        <v>-30.402196480000022</v>
      </c>
      <c r="BS103" s="115">
        <f t="shared" si="58"/>
        <v>-54</v>
      </c>
      <c r="BT103" s="115">
        <f t="shared" si="59"/>
        <v>-36</v>
      </c>
      <c r="BV103" s="116">
        <f t="shared" si="60"/>
        <v>-0.40000000000000008</v>
      </c>
      <c r="BW103" s="116">
        <f t="shared" si="61"/>
        <v>0</v>
      </c>
      <c r="BX103" s="116">
        <f t="shared" si="62"/>
        <v>-0.64149377593361001</v>
      </c>
      <c r="BY103" s="116">
        <f t="shared" si="63"/>
        <v>2.857142857142847E-2</v>
      </c>
      <c r="BZ103" s="116">
        <f t="shared" si="64"/>
        <v>-0.60123076923076924</v>
      </c>
      <c r="CA103" s="116">
        <f t="shared" si="65"/>
        <v>1.6470588235293977E-2</v>
      </c>
      <c r="CB103" s="116">
        <f t="shared" si="66"/>
        <v>-0.58528000000000013</v>
      </c>
      <c r="CC103" s="116">
        <f t="shared" si="67"/>
        <v>3.6799999999999854E-2</v>
      </c>
      <c r="CD103" s="116">
        <f t="shared" si="68"/>
        <v>-0.66068363636363647</v>
      </c>
      <c r="CE103" s="116">
        <f t="shared" si="69"/>
        <v>-0.14195862068965534</v>
      </c>
      <c r="CF103" s="116">
        <f t="shared" si="70"/>
        <v>-0.72854690909090913</v>
      </c>
      <c r="CG103" s="116">
        <f t="shared" si="71"/>
        <v>-0.30558511627906998</v>
      </c>
      <c r="CH103" s="116">
        <f t="shared" si="72"/>
        <v>-0.7378160390243903</v>
      </c>
      <c r="CI103" s="116">
        <f t="shared" si="73"/>
        <v>-0.33644800000000025</v>
      </c>
      <c r="CJ103" s="116">
        <f t="shared" si="74"/>
        <v>-0.74706959058823541</v>
      </c>
      <c r="CK103" s="116">
        <f t="shared" si="75"/>
        <v>-0.36767397647058847</v>
      </c>
      <c r="CL103" s="116">
        <f t="shared" si="76"/>
        <v>-0.75033320877419363</v>
      </c>
      <c r="CM103" s="116">
        <f t="shared" si="77"/>
        <v>-0.37075849365853686</v>
      </c>
      <c r="CN103" s="116">
        <f t="shared" si="78"/>
        <v>-0.75</v>
      </c>
      <c r="CO103" s="116">
        <f t="shared" si="79"/>
        <v>-0.375</v>
      </c>
    </row>
    <row r="104" spans="1:93" ht="28">
      <c r="A104" s="41" t="s">
        <v>123</v>
      </c>
      <c r="B104" s="44" t="s">
        <v>14</v>
      </c>
      <c r="C104" s="44">
        <v>5</v>
      </c>
      <c r="D104" s="44">
        <v>5</v>
      </c>
      <c r="E104" s="44">
        <v>5</v>
      </c>
      <c r="F104" s="44"/>
      <c r="G104" s="44"/>
      <c r="H104" s="44"/>
      <c r="I104" s="44"/>
      <c r="K104" s="103">
        <f>_xlfn.XLOOKUP($C104,'SQUO grid'!$B$4:$B$18,'SQUO grid'!C$4:C$18,"error",0,1)</f>
        <v>6</v>
      </c>
      <c r="L104" s="103">
        <f>_xlfn.XLOOKUP($C104,'SQUO grid'!$B$4:$B$18,'SQUO grid'!D$4:D$18,"error",0,1)</f>
        <v>12</v>
      </c>
      <c r="M104" s="103">
        <f>_xlfn.XLOOKUP($C104,'SQUO grid'!$B$4:$B$18,'SQUO grid'!E$4:E$18,"error",0,1)</f>
        <v>12.05</v>
      </c>
      <c r="N104" s="103">
        <f>_xlfn.XLOOKUP($C104,'SQUO grid'!$B$4:$B$18,'SQUO grid'!F$4:F$18,"error",0,1)</f>
        <v>14</v>
      </c>
      <c r="O104" s="103">
        <f>_xlfn.XLOOKUP($C104,'SQUO grid'!$B$4:$B$18,'SQUO grid'!G$4:G$18,"error",0,1)</f>
        <v>13</v>
      </c>
      <c r="P104" s="103">
        <f>_xlfn.XLOOKUP($C104,'SQUO grid'!$B$4:$B$18,'SQUO grid'!H$4:H$18,"error",0,1)</f>
        <v>17</v>
      </c>
      <c r="Q104" s="103">
        <f>_xlfn.XLOOKUP($C104,'SQUO grid'!$B$4:$B$18,'SQUO grid'!I$4:I$18,"error",0,1)</f>
        <v>15</v>
      </c>
      <c r="R104" s="103">
        <f>_xlfn.XLOOKUP($C104,'SQUO grid'!$B$4:$B$18,'SQUO grid'!J$4:J$18,"error",0,1)</f>
        <v>20</v>
      </c>
      <c r="S104" s="103">
        <f>_xlfn.XLOOKUP($C104,'SQUO grid'!$B$4:$B$18,'SQUO grid'!K$4:K$18,"error",0,1)</f>
        <v>22</v>
      </c>
      <c r="T104" s="103">
        <f>_xlfn.XLOOKUP($C104,'SQUO grid'!$B$4:$B$18,'SQUO grid'!L$4:L$18,"error",0,1)</f>
        <v>29</v>
      </c>
      <c r="U104" s="103">
        <f>_xlfn.XLOOKUP($C104,'SQUO grid'!$B$4:$B$18,'SQUO grid'!M$4:M$18,"error",0,1)</f>
        <v>33</v>
      </c>
      <c r="V104" s="103">
        <f>_xlfn.XLOOKUP($C104,'SQUO grid'!$B$4:$B$18,'SQUO grid'!N$4:N$18,"error",0,1)</f>
        <v>43</v>
      </c>
      <c r="W104" s="103">
        <f>_xlfn.XLOOKUP($C104,'SQUO grid'!$B$4:$B$18,'SQUO grid'!O$4:O$18,"error",0,1)</f>
        <v>41</v>
      </c>
      <c r="X104" s="103">
        <f>_xlfn.XLOOKUP($C104,'SQUO grid'!$B$4:$B$18,'SQUO grid'!P$4:P$18,"error",0,1)</f>
        <v>54</v>
      </c>
      <c r="Y104" s="103">
        <f>_xlfn.XLOOKUP($C104,'SQUO grid'!$B$4:$B$18,'SQUO grid'!Q$4:Q$18,"error",0,1)</f>
        <v>51</v>
      </c>
      <c r="Z104" s="103">
        <f>_xlfn.XLOOKUP($C104,'SQUO grid'!$B$4:$B$18,'SQUO grid'!R$4:R$18,"error",0,1)</f>
        <v>68</v>
      </c>
      <c r="AA104" s="103">
        <f>_xlfn.XLOOKUP($C104,'SQUO grid'!$B$4:$B$18,'SQUO grid'!S$4:S$18,"error",0,1)</f>
        <v>62</v>
      </c>
      <c r="AB104" s="103">
        <f>_xlfn.XLOOKUP($C104,'SQUO grid'!$B$4:$B$18,'SQUO grid'!T$4:T$18,"error",0,1)</f>
        <v>82</v>
      </c>
      <c r="AC104" s="103">
        <f>_xlfn.XLOOKUP($C104,'SQUO grid'!$B$4:$B$18,'SQUO grid'!U$4:U$18,"error",0,1)</f>
        <v>72</v>
      </c>
      <c r="AD104" s="103">
        <f>_xlfn.XLOOKUP($C104,'SQUO grid'!$B$4:$B$18,'SQUO grid'!V$4:V$18,"error",0,1)</f>
        <v>96</v>
      </c>
      <c r="AF104" s="103">
        <f>_xlfn.XLOOKUP($D104,'Compiled grid proposal'!$C$5:$C$22,'Compiled grid proposal'!D$5:D$22,"error",0,1)</f>
        <v>3.5999999999999996</v>
      </c>
      <c r="AG104" s="103">
        <f>_xlfn.XLOOKUP($D104,'Compiled grid proposal'!$C$5:$C$22,'Compiled grid proposal'!E$5:E$22,"error",0,1)</f>
        <v>12</v>
      </c>
      <c r="AH104" s="103">
        <f>_xlfn.XLOOKUP($D104,'Compiled grid proposal'!$C$5:$C$22,'Compiled grid proposal'!F$5:F$22,"error",0,1)</f>
        <v>4.3199999999999994</v>
      </c>
      <c r="AI104" s="103">
        <f>_xlfn.XLOOKUP($D104,'Compiled grid proposal'!$C$5:$C$22,'Compiled grid proposal'!G$5:G$22,"error",0,1)</f>
        <v>14.399999999999999</v>
      </c>
      <c r="AJ104" s="103">
        <f>_xlfn.XLOOKUP($D104,'Compiled grid proposal'!$C$5:$C$22,'Compiled grid proposal'!H$5:H$22,"error",0,1)</f>
        <v>5.1839999999999993</v>
      </c>
      <c r="AK104" s="103">
        <f>_xlfn.XLOOKUP($D104,'Compiled grid proposal'!$C$5:$C$22,'Compiled grid proposal'!I$5:I$22,"error",0,1)</f>
        <v>17.279999999999998</v>
      </c>
      <c r="AL104" s="103">
        <f>_xlfn.XLOOKUP($D104,'Compiled grid proposal'!$C$5:$C$22,'Compiled grid proposal'!J$5:J$22,"error",0,1)</f>
        <v>6.2207999999999988</v>
      </c>
      <c r="AM104" s="103">
        <f>_xlfn.XLOOKUP($D104,'Compiled grid proposal'!$C$5:$C$22,'Compiled grid proposal'!K$5:K$22,"error",0,1)</f>
        <v>20.735999999999997</v>
      </c>
      <c r="AN104" s="103">
        <f>_xlfn.XLOOKUP($D104,'Compiled grid proposal'!$C$5:$C$22,'Compiled grid proposal'!L$5:L$22,"error",0,1)</f>
        <v>7.4649599999999978</v>
      </c>
      <c r="AO104" s="103">
        <f>_xlfn.XLOOKUP($D104,'Compiled grid proposal'!$C$5:$C$22,'Compiled grid proposal'!M$5:M$22,"error",0,1)</f>
        <v>24.883199999999995</v>
      </c>
      <c r="AP104" s="103">
        <f>_xlfn.XLOOKUP($D104,'Compiled grid proposal'!$C$5:$C$22,'Compiled grid proposal'!N$5:N$22,"error",0,1)</f>
        <v>8.957951999999997</v>
      </c>
      <c r="AQ104" s="103">
        <f>_xlfn.XLOOKUP($D104,'Compiled grid proposal'!$C$5:$C$22,'Compiled grid proposal'!O$5:O$22,"error",0,1)</f>
        <v>29.859839999999991</v>
      </c>
      <c r="AR104" s="103">
        <f>_xlfn.XLOOKUP($D104,'Compiled grid proposal'!$C$5:$C$22,'Compiled grid proposal'!P$5:P$22,"error",0,1)</f>
        <v>10.749542399999996</v>
      </c>
      <c r="AS104" s="103">
        <f>_xlfn.XLOOKUP($D104,'Compiled grid proposal'!$C$5:$C$22,'Compiled grid proposal'!Q$5:Q$22,"error",0,1)</f>
        <v>35.831807999999988</v>
      </c>
      <c r="AT104" s="103">
        <f>_xlfn.XLOOKUP($D104,'Compiled grid proposal'!$C$5:$C$22,'Compiled grid proposal'!R$5:R$22,"error",0,1)</f>
        <v>12.899450879999995</v>
      </c>
      <c r="AU104" s="103">
        <f>_xlfn.XLOOKUP($D104,'Compiled grid proposal'!$C$5:$C$22,'Compiled grid proposal'!S$5:S$22,"error",0,1)</f>
        <v>42.998169599999983</v>
      </c>
      <c r="AV104" s="103">
        <f>_xlfn.XLOOKUP($D104,'Compiled grid proposal'!$C$5:$C$22,'Compiled grid proposal'!T$5:T$22,"error",0,1)</f>
        <v>15.479341055999992</v>
      </c>
      <c r="AW104" s="103">
        <f>_xlfn.XLOOKUP($D104,'Compiled grid proposal'!$C$5:$C$22,'Compiled grid proposal'!U$5:U$22,"error",0,1)</f>
        <v>51.597803519999978</v>
      </c>
      <c r="AX104" s="103">
        <f>_xlfn.XLOOKUP($D104,'Compiled grid proposal'!$C$5:$C$22,'Compiled grid proposal'!V$5:V$22,"error",0,1)</f>
        <v>18</v>
      </c>
      <c r="AY104" s="103">
        <f>_xlfn.XLOOKUP($D104,'Compiled grid proposal'!$C$5:$C$22,'Compiled grid proposal'!W$5:W$22,"error",0,1)</f>
        <v>60</v>
      </c>
      <c r="BA104" s="115">
        <f t="shared" si="40"/>
        <v>-2.4000000000000004</v>
      </c>
      <c r="BB104" s="115">
        <f t="shared" si="41"/>
        <v>0</v>
      </c>
      <c r="BC104" s="115">
        <f t="shared" si="42"/>
        <v>-7.7300000000000013</v>
      </c>
      <c r="BD104" s="115">
        <f t="shared" si="43"/>
        <v>0.39999999999999858</v>
      </c>
      <c r="BE104" s="115">
        <f t="shared" si="44"/>
        <v>-7.8160000000000007</v>
      </c>
      <c r="BF104" s="115">
        <f t="shared" si="45"/>
        <v>0.27999999999999758</v>
      </c>
      <c r="BG104" s="115">
        <f t="shared" si="46"/>
        <v>-8.7792000000000012</v>
      </c>
      <c r="BH104" s="115">
        <f t="shared" si="47"/>
        <v>0.7359999999999971</v>
      </c>
      <c r="BI104" s="115">
        <f t="shared" si="48"/>
        <v>-14.535040000000002</v>
      </c>
      <c r="BJ104" s="115">
        <f t="shared" si="49"/>
        <v>-4.1168000000000049</v>
      </c>
      <c r="BK104" s="115">
        <f t="shared" si="50"/>
        <v>-24.042048000000001</v>
      </c>
      <c r="BL104" s="115">
        <f t="shared" si="51"/>
        <v>-13.140160000000009</v>
      </c>
      <c r="BM104" s="115">
        <f t="shared" si="52"/>
        <v>-30.250457600000004</v>
      </c>
      <c r="BN104" s="115">
        <f t="shared" si="53"/>
        <v>-18.168192000000012</v>
      </c>
      <c r="BO104" s="115">
        <f t="shared" si="54"/>
        <v>-38.100549120000004</v>
      </c>
      <c r="BP104" s="115">
        <f t="shared" si="55"/>
        <v>-25.001830400000017</v>
      </c>
      <c r="BQ104" s="115">
        <f t="shared" si="56"/>
        <v>-46.520658944000004</v>
      </c>
      <c r="BR104" s="115">
        <f t="shared" si="57"/>
        <v>-30.402196480000022</v>
      </c>
      <c r="BS104" s="115">
        <f t="shared" si="58"/>
        <v>-54</v>
      </c>
      <c r="BT104" s="115">
        <f t="shared" si="59"/>
        <v>-36</v>
      </c>
      <c r="BV104" s="116">
        <f t="shared" si="60"/>
        <v>-0.40000000000000008</v>
      </c>
      <c r="BW104" s="116">
        <f t="shared" si="61"/>
        <v>0</v>
      </c>
      <c r="BX104" s="116">
        <f t="shared" si="62"/>
        <v>-0.64149377593361001</v>
      </c>
      <c r="BY104" s="116">
        <f t="shared" si="63"/>
        <v>2.857142857142847E-2</v>
      </c>
      <c r="BZ104" s="116">
        <f t="shared" si="64"/>
        <v>-0.60123076923076924</v>
      </c>
      <c r="CA104" s="116">
        <f t="shared" si="65"/>
        <v>1.6470588235293977E-2</v>
      </c>
      <c r="CB104" s="116">
        <f t="shared" si="66"/>
        <v>-0.58528000000000013</v>
      </c>
      <c r="CC104" s="116">
        <f t="shared" si="67"/>
        <v>3.6799999999999854E-2</v>
      </c>
      <c r="CD104" s="116">
        <f t="shared" si="68"/>
        <v>-0.66068363636363647</v>
      </c>
      <c r="CE104" s="116">
        <f t="shared" si="69"/>
        <v>-0.14195862068965534</v>
      </c>
      <c r="CF104" s="116">
        <f t="shared" si="70"/>
        <v>-0.72854690909090913</v>
      </c>
      <c r="CG104" s="116">
        <f t="shared" si="71"/>
        <v>-0.30558511627906998</v>
      </c>
      <c r="CH104" s="116">
        <f t="shared" si="72"/>
        <v>-0.7378160390243903</v>
      </c>
      <c r="CI104" s="116">
        <f t="shared" si="73"/>
        <v>-0.33644800000000025</v>
      </c>
      <c r="CJ104" s="116">
        <f t="shared" si="74"/>
        <v>-0.74706959058823541</v>
      </c>
      <c r="CK104" s="116">
        <f t="shared" si="75"/>
        <v>-0.36767397647058847</v>
      </c>
      <c r="CL104" s="116">
        <f t="shared" si="76"/>
        <v>-0.75033320877419363</v>
      </c>
      <c r="CM104" s="116">
        <f t="shared" si="77"/>
        <v>-0.37075849365853686</v>
      </c>
      <c r="CN104" s="116">
        <f t="shared" si="78"/>
        <v>-0.75</v>
      </c>
      <c r="CO104" s="116">
        <f t="shared" si="79"/>
        <v>-0.375</v>
      </c>
    </row>
    <row r="105" spans="1:93">
      <c r="A105" s="41" t="s">
        <v>124</v>
      </c>
      <c r="B105" s="44" t="s">
        <v>14</v>
      </c>
      <c r="C105" s="100">
        <v>5</v>
      </c>
      <c r="D105" s="44">
        <v>5</v>
      </c>
      <c r="E105" s="44">
        <v>5</v>
      </c>
      <c r="F105" s="44"/>
      <c r="G105" s="44"/>
      <c r="H105" s="108" t="s">
        <v>18</v>
      </c>
      <c r="I105" s="44"/>
      <c r="K105" s="103">
        <f>_xlfn.XLOOKUP($C105,'SQUO grid'!$B$4:$B$18,'SQUO grid'!C$4:C$18,"error",0,1)</f>
        <v>6</v>
      </c>
      <c r="L105" s="103">
        <f>_xlfn.XLOOKUP($C105,'SQUO grid'!$B$4:$B$18,'SQUO grid'!D$4:D$18,"error",0,1)</f>
        <v>12</v>
      </c>
      <c r="M105" s="103">
        <f>_xlfn.XLOOKUP($C105,'SQUO grid'!$B$4:$B$18,'SQUO grid'!E$4:E$18,"error",0,1)</f>
        <v>12.05</v>
      </c>
      <c r="N105" s="103">
        <f>_xlfn.XLOOKUP($C105,'SQUO grid'!$B$4:$B$18,'SQUO grid'!F$4:F$18,"error",0,1)</f>
        <v>14</v>
      </c>
      <c r="O105" s="103">
        <f>_xlfn.XLOOKUP($C105,'SQUO grid'!$B$4:$B$18,'SQUO grid'!G$4:G$18,"error",0,1)</f>
        <v>13</v>
      </c>
      <c r="P105" s="103">
        <f>_xlfn.XLOOKUP($C105,'SQUO grid'!$B$4:$B$18,'SQUO grid'!H$4:H$18,"error",0,1)</f>
        <v>17</v>
      </c>
      <c r="Q105" s="103">
        <f>_xlfn.XLOOKUP($C105,'SQUO grid'!$B$4:$B$18,'SQUO grid'!I$4:I$18,"error",0,1)</f>
        <v>15</v>
      </c>
      <c r="R105" s="103">
        <f>_xlfn.XLOOKUP($C105,'SQUO grid'!$B$4:$B$18,'SQUO grid'!J$4:J$18,"error",0,1)</f>
        <v>20</v>
      </c>
      <c r="S105" s="103">
        <f>_xlfn.XLOOKUP($C105,'SQUO grid'!$B$4:$B$18,'SQUO grid'!K$4:K$18,"error",0,1)</f>
        <v>22</v>
      </c>
      <c r="T105" s="103">
        <f>_xlfn.XLOOKUP($C105,'SQUO grid'!$B$4:$B$18,'SQUO grid'!L$4:L$18,"error",0,1)</f>
        <v>29</v>
      </c>
      <c r="U105" s="103">
        <f>_xlfn.XLOOKUP($C105,'SQUO grid'!$B$4:$B$18,'SQUO grid'!M$4:M$18,"error",0,1)</f>
        <v>33</v>
      </c>
      <c r="V105" s="103">
        <f>_xlfn.XLOOKUP($C105,'SQUO grid'!$B$4:$B$18,'SQUO grid'!N$4:N$18,"error",0,1)</f>
        <v>43</v>
      </c>
      <c r="W105" s="103">
        <f>_xlfn.XLOOKUP($C105,'SQUO grid'!$B$4:$B$18,'SQUO grid'!O$4:O$18,"error",0,1)</f>
        <v>41</v>
      </c>
      <c r="X105" s="103">
        <f>_xlfn.XLOOKUP($C105,'SQUO grid'!$B$4:$B$18,'SQUO grid'!P$4:P$18,"error",0,1)</f>
        <v>54</v>
      </c>
      <c r="Y105" s="103">
        <f>_xlfn.XLOOKUP($C105,'SQUO grid'!$B$4:$B$18,'SQUO grid'!Q$4:Q$18,"error",0,1)</f>
        <v>51</v>
      </c>
      <c r="Z105" s="103">
        <f>_xlfn.XLOOKUP($C105,'SQUO grid'!$B$4:$B$18,'SQUO grid'!R$4:R$18,"error",0,1)</f>
        <v>68</v>
      </c>
      <c r="AA105" s="103">
        <f>_xlfn.XLOOKUP($C105,'SQUO grid'!$B$4:$B$18,'SQUO grid'!S$4:S$18,"error",0,1)</f>
        <v>62</v>
      </c>
      <c r="AB105" s="103">
        <f>_xlfn.XLOOKUP($C105,'SQUO grid'!$B$4:$B$18,'SQUO grid'!T$4:T$18,"error",0,1)</f>
        <v>82</v>
      </c>
      <c r="AC105" s="103">
        <f>_xlfn.XLOOKUP($C105,'SQUO grid'!$B$4:$B$18,'SQUO grid'!U$4:U$18,"error",0,1)</f>
        <v>72</v>
      </c>
      <c r="AD105" s="103">
        <f>_xlfn.XLOOKUP($C105,'SQUO grid'!$B$4:$B$18,'SQUO grid'!V$4:V$18,"error",0,1)</f>
        <v>96</v>
      </c>
      <c r="AF105" s="103">
        <f>_xlfn.XLOOKUP($D105,'Compiled grid proposal'!$C$5:$C$22,'Compiled grid proposal'!D$5:D$22,"error",0,1)</f>
        <v>3.5999999999999996</v>
      </c>
      <c r="AG105" s="103">
        <f>_xlfn.XLOOKUP($D105,'Compiled grid proposal'!$C$5:$C$22,'Compiled grid proposal'!E$5:E$22,"error",0,1)</f>
        <v>12</v>
      </c>
      <c r="AH105" s="103">
        <f>_xlfn.XLOOKUP($D105,'Compiled grid proposal'!$C$5:$C$22,'Compiled grid proposal'!F$5:F$22,"error",0,1)</f>
        <v>4.3199999999999994</v>
      </c>
      <c r="AI105" s="103">
        <f>_xlfn.XLOOKUP($D105,'Compiled grid proposal'!$C$5:$C$22,'Compiled grid proposal'!G$5:G$22,"error",0,1)</f>
        <v>14.399999999999999</v>
      </c>
      <c r="AJ105" s="103">
        <f>_xlfn.XLOOKUP($D105,'Compiled grid proposal'!$C$5:$C$22,'Compiled grid proposal'!H$5:H$22,"error",0,1)</f>
        <v>5.1839999999999993</v>
      </c>
      <c r="AK105" s="103">
        <f>_xlfn.XLOOKUP($D105,'Compiled grid proposal'!$C$5:$C$22,'Compiled grid proposal'!I$5:I$22,"error",0,1)</f>
        <v>17.279999999999998</v>
      </c>
      <c r="AL105" s="103">
        <f>_xlfn.XLOOKUP($D105,'Compiled grid proposal'!$C$5:$C$22,'Compiled grid proposal'!J$5:J$22,"error",0,1)</f>
        <v>6.2207999999999988</v>
      </c>
      <c r="AM105" s="103">
        <f>_xlfn.XLOOKUP($D105,'Compiled grid proposal'!$C$5:$C$22,'Compiled grid proposal'!K$5:K$22,"error",0,1)</f>
        <v>20.735999999999997</v>
      </c>
      <c r="AN105" s="103">
        <f>_xlfn.XLOOKUP($D105,'Compiled grid proposal'!$C$5:$C$22,'Compiled grid proposal'!L$5:L$22,"error",0,1)</f>
        <v>7.4649599999999978</v>
      </c>
      <c r="AO105" s="103">
        <f>_xlfn.XLOOKUP($D105,'Compiled grid proposal'!$C$5:$C$22,'Compiled grid proposal'!M$5:M$22,"error",0,1)</f>
        <v>24.883199999999995</v>
      </c>
      <c r="AP105" s="103">
        <f>_xlfn.XLOOKUP($D105,'Compiled grid proposal'!$C$5:$C$22,'Compiled grid proposal'!N$5:N$22,"error",0,1)</f>
        <v>8.957951999999997</v>
      </c>
      <c r="AQ105" s="103">
        <f>_xlfn.XLOOKUP($D105,'Compiled grid proposal'!$C$5:$C$22,'Compiled grid proposal'!O$5:O$22,"error",0,1)</f>
        <v>29.859839999999991</v>
      </c>
      <c r="AR105" s="103">
        <f>_xlfn.XLOOKUP($D105,'Compiled grid proposal'!$C$5:$C$22,'Compiled grid proposal'!P$5:P$22,"error",0,1)</f>
        <v>10.749542399999996</v>
      </c>
      <c r="AS105" s="103">
        <f>_xlfn.XLOOKUP($D105,'Compiled grid proposal'!$C$5:$C$22,'Compiled grid proposal'!Q$5:Q$22,"error",0,1)</f>
        <v>35.831807999999988</v>
      </c>
      <c r="AT105" s="103">
        <f>_xlfn.XLOOKUP($D105,'Compiled grid proposal'!$C$5:$C$22,'Compiled grid proposal'!R$5:R$22,"error",0,1)</f>
        <v>12.899450879999995</v>
      </c>
      <c r="AU105" s="103">
        <f>_xlfn.XLOOKUP($D105,'Compiled grid proposal'!$C$5:$C$22,'Compiled grid proposal'!S$5:S$22,"error",0,1)</f>
        <v>42.998169599999983</v>
      </c>
      <c r="AV105" s="103">
        <f>_xlfn.XLOOKUP($D105,'Compiled grid proposal'!$C$5:$C$22,'Compiled grid proposal'!T$5:T$22,"error",0,1)</f>
        <v>15.479341055999992</v>
      </c>
      <c r="AW105" s="103">
        <f>_xlfn.XLOOKUP($D105,'Compiled grid proposal'!$C$5:$C$22,'Compiled grid proposal'!U$5:U$22,"error",0,1)</f>
        <v>51.597803519999978</v>
      </c>
      <c r="AX105" s="103">
        <f>_xlfn.XLOOKUP($D105,'Compiled grid proposal'!$C$5:$C$22,'Compiled grid proposal'!V$5:V$22,"error",0,1)</f>
        <v>18</v>
      </c>
      <c r="AY105" s="103">
        <f>_xlfn.XLOOKUP($D105,'Compiled grid proposal'!$C$5:$C$22,'Compiled grid proposal'!W$5:W$22,"error",0,1)</f>
        <v>60</v>
      </c>
      <c r="BA105" s="115">
        <f t="shared" si="40"/>
        <v>-2.4000000000000004</v>
      </c>
      <c r="BB105" s="115">
        <f t="shared" si="41"/>
        <v>0</v>
      </c>
      <c r="BC105" s="115">
        <f t="shared" si="42"/>
        <v>-7.7300000000000013</v>
      </c>
      <c r="BD105" s="115">
        <f t="shared" si="43"/>
        <v>0.39999999999999858</v>
      </c>
      <c r="BE105" s="115">
        <f t="shared" si="44"/>
        <v>-7.8160000000000007</v>
      </c>
      <c r="BF105" s="115">
        <f t="shared" si="45"/>
        <v>0.27999999999999758</v>
      </c>
      <c r="BG105" s="115">
        <f t="shared" si="46"/>
        <v>-8.7792000000000012</v>
      </c>
      <c r="BH105" s="115">
        <f t="shared" si="47"/>
        <v>0.7359999999999971</v>
      </c>
      <c r="BI105" s="115">
        <f t="shared" si="48"/>
        <v>-14.535040000000002</v>
      </c>
      <c r="BJ105" s="115">
        <f t="shared" si="49"/>
        <v>-4.1168000000000049</v>
      </c>
      <c r="BK105" s="115">
        <f t="shared" si="50"/>
        <v>-24.042048000000001</v>
      </c>
      <c r="BL105" s="115">
        <f t="shared" si="51"/>
        <v>-13.140160000000009</v>
      </c>
      <c r="BM105" s="115">
        <f t="shared" si="52"/>
        <v>-30.250457600000004</v>
      </c>
      <c r="BN105" s="115">
        <f t="shared" si="53"/>
        <v>-18.168192000000012</v>
      </c>
      <c r="BO105" s="115">
        <f t="shared" si="54"/>
        <v>-38.100549120000004</v>
      </c>
      <c r="BP105" s="115">
        <f t="shared" si="55"/>
        <v>-25.001830400000017</v>
      </c>
      <c r="BQ105" s="115">
        <f t="shared" si="56"/>
        <v>-46.520658944000004</v>
      </c>
      <c r="BR105" s="115">
        <f t="shared" si="57"/>
        <v>-30.402196480000022</v>
      </c>
      <c r="BS105" s="115">
        <f t="shared" si="58"/>
        <v>-54</v>
      </c>
      <c r="BT105" s="115">
        <f t="shared" si="59"/>
        <v>-36</v>
      </c>
      <c r="BV105" s="116">
        <f t="shared" si="60"/>
        <v>-0.40000000000000008</v>
      </c>
      <c r="BW105" s="116">
        <f t="shared" si="61"/>
        <v>0</v>
      </c>
      <c r="BX105" s="116">
        <f t="shared" si="62"/>
        <v>-0.64149377593361001</v>
      </c>
      <c r="BY105" s="116">
        <f t="shared" si="63"/>
        <v>2.857142857142847E-2</v>
      </c>
      <c r="BZ105" s="116">
        <f t="shared" si="64"/>
        <v>-0.60123076923076924</v>
      </c>
      <c r="CA105" s="116">
        <f t="shared" si="65"/>
        <v>1.6470588235293977E-2</v>
      </c>
      <c r="CB105" s="116">
        <f t="shared" si="66"/>
        <v>-0.58528000000000013</v>
      </c>
      <c r="CC105" s="116">
        <f t="shared" si="67"/>
        <v>3.6799999999999854E-2</v>
      </c>
      <c r="CD105" s="116">
        <f t="shared" si="68"/>
        <v>-0.66068363636363647</v>
      </c>
      <c r="CE105" s="116">
        <f t="shared" si="69"/>
        <v>-0.14195862068965534</v>
      </c>
      <c r="CF105" s="116">
        <f t="shared" si="70"/>
        <v>-0.72854690909090913</v>
      </c>
      <c r="CG105" s="116">
        <f t="shared" si="71"/>
        <v>-0.30558511627906998</v>
      </c>
      <c r="CH105" s="116">
        <f t="shared" si="72"/>
        <v>-0.7378160390243903</v>
      </c>
      <c r="CI105" s="116">
        <f t="shared" si="73"/>
        <v>-0.33644800000000025</v>
      </c>
      <c r="CJ105" s="116">
        <f t="shared" si="74"/>
        <v>-0.74706959058823541</v>
      </c>
      <c r="CK105" s="116">
        <f t="shared" si="75"/>
        <v>-0.36767397647058847</v>
      </c>
      <c r="CL105" s="116">
        <f t="shared" si="76"/>
        <v>-0.75033320877419363</v>
      </c>
      <c r="CM105" s="116">
        <f t="shared" si="77"/>
        <v>-0.37075849365853686</v>
      </c>
      <c r="CN105" s="116">
        <f t="shared" si="78"/>
        <v>-0.75</v>
      </c>
      <c r="CO105" s="116">
        <f t="shared" si="79"/>
        <v>-0.375</v>
      </c>
    </row>
    <row r="106" spans="1:93">
      <c r="A106" s="41" t="s">
        <v>125</v>
      </c>
      <c r="B106" s="44" t="s">
        <v>14</v>
      </c>
      <c r="C106" s="100">
        <v>5</v>
      </c>
      <c r="D106" s="44">
        <v>5</v>
      </c>
      <c r="E106" s="44">
        <v>5</v>
      </c>
      <c r="F106" s="44"/>
      <c r="G106" s="44"/>
      <c r="H106" s="108" t="s">
        <v>18</v>
      </c>
      <c r="I106" s="44"/>
      <c r="K106" s="103">
        <f>_xlfn.XLOOKUP($C106,'SQUO grid'!$B$4:$B$18,'SQUO grid'!C$4:C$18,"error",0,1)</f>
        <v>6</v>
      </c>
      <c r="L106" s="103">
        <f>_xlfn.XLOOKUP($C106,'SQUO grid'!$B$4:$B$18,'SQUO grid'!D$4:D$18,"error",0,1)</f>
        <v>12</v>
      </c>
      <c r="M106" s="103">
        <f>_xlfn.XLOOKUP($C106,'SQUO grid'!$B$4:$B$18,'SQUO grid'!E$4:E$18,"error",0,1)</f>
        <v>12.05</v>
      </c>
      <c r="N106" s="103">
        <f>_xlfn.XLOOKUP($C106,'SQUO grid'!$B$4:$B$18,'SQUO grid'!F$4:F$18,"error",0,1)</f>
        <v>14</v>
      </c>
      <c r="O106" s="103">
        <f>_xlfn.XLOOKUP($C106,'SQUO grid'!$B$4:$B$18,'SQUO grid'!G$4:G$18,"error",0,1)</f>
        <v>13</v>
      </c>
      <c r="P106" s="103">
        <f>_xlfn.XLOOKUP($C106,'SQUO grid'!$B$4:$B$18,'SQUO grid'!H$4:H$18,"error",0,1)</f>
        <v>17</v>
      </c>
      <c r="Q106" s="103">
        <f>_xlfn.XLOOKUP($C106,'SQUO grid'!$B$4:$B$18,'SQUO grid'!I$4:I$18,"error",0,1)</f>
        <v>15</v>
      </c>
      <c r="R106" s="103">
        <f>_xlfn.XLOOKUP($C106,'SQUO grid'!$B$4:$B$18,'SQUO grid'!J$4:J$18,"error",0,1)</f>
        <v>20</v>
      </c>
      <c r="S106" s="103">
        <f>_xlfn.XLOOKUP($C106,'SQUO grid'!$B$4:$B$18,'SQUO grid'!K$4:K$18,"error",0,1)</f>
        <v>22</v>
      </c>
      <c r="T106" s="103">
        <f>_xlfn.XLOOKUP($C106,'SQUO grid'!$B$4:$B$18,'SQUO grid'!L$4:L$18,"error",0,1)</f>
        <v>29</v>
      </c>
      <c r="U106" s="103">
        <f>_xlfn.XLOOKUP($C106,'SQUO grid'!$B$4:$B$18,'SQUO grid'!M$4:M$18,"error",0,1)</f>
        <v>33</v>
      </c>
      <c r="V106" s="103">
        <f>_xlfn.XLOOKUP($C106,'SQUO grid'!$B$4:$B$18,'SQUO grid'!N$4:N$18,"error",0,1)</f>
        <v>43</v>
      </c>
      <c r="W106" s="103">
        <f>_xlfn.XLOOKUP($C106,'SQUO grid'!$B$4:$B$18,'SQUO grid'!O$4:O$18,"error",0,1)</f>
        <v>41</v>
      </c>
      <c r="X106" s="103">
        <f>_xlfn.XLOOKUP($C106,'SQUO grid'!$B$4:$B$18,'SQUO grid'!P$4:P$18,"error",0,1)</f>
        <v>54</v>
      </c>
      <c r="Y106" s="103">
        <f>_xlfn.XLOOKUP($C106,'SQUO grid'!$B$4:$B$18,'SQUO grid'!Q$4:Q$18,"error",0,1)</f>
        <v>51</v>
      </c>
      <c r="Z106" s="103">
        <f>_xlfn.XLOOKUP($C106,'SQUO grid'!$B$4:$B$18,'SQUO grid'!R$4:R$18,"error",0,1)</f>
        <v>68</v>
      </c>
      <c r="AA106" s="103">
        <f>_xlfn.XLOOKUP($C106,'SQUO grid'!$B$4:$B$18,'SQUO grid'!S$4:S$18,"error",0,1)</f>
        <v>62</v>
      </c>
      <c r="AB106" s="103">
        <f>_xlfn.XLOOKUP($C106,'SQUO grid'!$B$4:$B$18,'SQUO grid'!T$4:T$18,"error",0,1)</f>
        <v>82</v>
      </c>
      <c r="AC106" s="103">
        <f>_xlfn.XLOOKUP($C106,'SQUO grid'!$B$4:$B$18,'SQUO grid'!U$4:U$18,"error",0,1)</f>
        <v>72</v>
      </c>
      <c r="AD106" s="103">
        <f>_xlfn.XLOOKUP($C106,'SQUO grid'!$B$4:$B$18,'SQUO grid'!V$4:V$18,"error",0,1)</f>
        <v>96</v>
      </c>
      <c r="AF106" s="103">
        <f>_xlfn.XLOOKUP($D106,'Compiled grid proposal'!$C$5:$C$22,'Compiled grid proposal'!D$5:D$22,"error",0,1)</f>
        <v>3.5999999999999996</v>
      </c>
      <c r="AG106" s="103">
        <f>_xlfn.XLOOKUP($D106,'Compiled grid proposal'!$C$5:$C$22,'Compiled grid proposal'!E$5:E$22,"error",0,1)</f>
        <v>12</v>
      </c>
      <c r="AH106" s="103">
        <f>_xlfn.XLOOKUP($D106,'Compiled grid proposal'!$C$5:$C$22,'Compiled grid proposal'!F$5:F$22,"error",0,1)</f>
        <v>4.3199999999999994</v>
      </c>
      <c r="AI106" s="103">
        <f>_xlfn.XLOOKUP($D106,'Compiled grid proposal'!$C$5:$C$22,'Compiled grid proposal'!G$5:G$22,"error",0,1)</f>
        <v>14.399999999999999</v>
      </c>
      <c r="AJ106" s="103">
        <f>_xlfn.XLOOKUP($D106,'Compiled grid proposal'!$C$5:$C$22,'Compiled grid proposal'!H$5:H$22,"error",0,1)</f>
        <v>5.1839999999999993</v>
      </c>
      <c r="AK106" s="103">
        <f>_xlfn.XLOOKUP($D106,'Compiled grid proposal'!$C$5:$C$22,'Compiled grid proposal'!I$5:I$22,"error",0,1)</f>
        <v>17.279999999999998</v>
      </c>
      <c r="AL106" s="103">
        <f>_xlfn.XLOOKUP($D106,'Compiled grid proposal'!$C$5:$C$22,'Compiled grid proposal'!J$5:J$22,"error",0,1)</f>
        <v>6.2207999999999988</v>
      </c>
      <c r="AM106" s="103">
        <f>_xlfn.XLOOKUP($D106,'Compiled grid proposal'!$C$5:$C$22,'Compiled grid proposal'!K$5:K$22,"error",0,1)</f>
        <v>20.735999999999997</v>
      </c>
      <c r="AN106" s="103">
        <f>_xlfn.XLOOKUP($D106,'Compiled grid proposal'!$C$5:$C$22,'Compiled grid proposal'!L$5:L$22,"error",0,1)</f>
        <v>7.4649599999999978</v>
      </c>
      <c r="AO106" s="103">
        <f>_xlfn.XLOOKUP($D106,'Compiled grid proposal'!$C$5:$C$22,'Compiled grid proposal'!M$5:M$22,"error",0,1)</f>
        <v>24.883199999999995</v>
      </c>
      <c r="AP106" s="103">
        <f>_xlfn.XLOOKUP($D106,'Compiled grid proposal'!$C$5:$C$22,'Compiled grid proposal'!N$5:N$22,"error",0,1)</f>
        <v>8.957951999999997</v>
      </c>
      <c r="AQ106" s="103">
        <f>_xlfn.XLOOKUP($D106,'Compiled grid proposal'!$C$5:$C$22,'Compiled grid proposal'!O$5:O$22,"error",0,1)</f>
        <v>29.859839999999991</v>
      </c>
      <c r="AR106" s="103">
        <f>_xlfn.XLOOKUP($D106,'Compiled grid proposal'!$C$5:$C$22,'Compiled grid proposal'!P$5:P$22,"error",0,1)</f>
        <v>10.749542399999996</v>
      </c>
      <c r="AS106" s="103">
        <f>_xlfn.XLOOKUP($D106,'Compiled grid proposal'!$C$5:$C$22,'Compiled grid proposal'!Q$5:Q$22,"error",0,1)</f>
        <v>35.831807999999988</v>
      </c>
      <c r="AT106" s="103">
        <f>_xlfn.XLOOKUP($D106,'Compiled grid proposal'!$C$5:$C$22,'Compiled grid proposal'!R$5:R$22,"error",0,1)</f>
        <v>12.899450879999995</v>
      </c>
      <c r="AU106" s="103">
        <f>_xlfn.XLOOKUP($D106,'Compiled grid proposal'!$C$5:$C$22,'Compiled grid proposal'!S$5:S$22,"error",0,1)</f>
        <v>42.998169599999983</v>
      </c>
      <c r="AV106" s="103">
        <f>_xlfn.XLOOKUP($D106,'Compiled grid proposal'!$C$5:$C$22,'Compiled grid proposal'!T$5:T$22,"error",0,1)</f>
        <v>15.479341055999992</v>
      </c>
      <c r="AW106" s="103">
        <f>_xlfn.XLOOKUP($D106,'Compiled grid proposal'!$C$5:$C$22,'Compiled grid proposal'!U$5:U$22,"error",0,1)</f>
        <v>51.597803519999978</v>
      </c>
      <c r="AX106" s="103">
        <f>_xlfn.XLOOKUP($D106,'Compiled grid proposal'!$C$5:$C$22,'Compiled grid proposal'!V$5:V$22,"error",0,1)</f>
        <v>18</v>
      </c>
      <c r="AY106" s="103">
        <f>_xlfn.XLOOKUP($D106,'Compiled grid proposal'!$C$5:$C$22,'Compiled grid proposal'!W$5:W$22,"error",0,1)</f>
        <v>60</v>
      </c>
      <c r="BA106" s="115">
        <f t="shared" si="40"/>
        <v>-2.4000000000000004</v>
      </c>
      <c r="BB106" s="115">
        <f t="shared" si="41"/>
        <v>0</v>
      </c>
      <c r="BC106" s="115">
        <f t="shared" si="42"/>
        <v>-7.7300000000000013</v>
      </c>
      <c r="BD106" s="115">
        <f t="shared" si="43"/>
        <v>0.39999999999999858</v>
      </c>
      <c r="BE106" s="115">
        <f t="shared" si="44"/>
        <v>-7.8160000000000007</v>
      </c>
      <c r="BF106" s="115">
        <f t="shared" si="45"/>
        <v>0.27999999999999758</v>
      </c>
      <c r="BG106" s="115">
        <f t="shared" si="46"/>
        <v>-8.7792000000000012</v>
      </c>
      <c r="BH106" s="115">
        <f t="shared" si="47"/>
        <v>0.7359999999999971</v>
      </c>
      <c r="BI106" s="115">
        <f t="shared" si="48"/>
        <v>-14.535040000000002</v>
      </c>
      <c r="BJ106" s="115">
        <f t="shared" si="49"/>
        <v>-4.1168000000000049</v>
      </c>
      <c r="BK106" s="115">
        <f t="shared" si="50"/>
        <v>-24.042048000000001</v>
      </c>
      <c r="BL106" s="115">
        <f t="shared" si="51"/>
        <v>-13.140160000000009</v>
      </c>
      <c r="BM106" s="115">
        <f t="shared" si="52"/>
        <v>-30.250457600000004</v>
      </c>
      <c r="BN106" s="115">
        <f t="shared" si="53"/>
        <v>-18.168192000000012</v>
      </c>
      <c r="BO106" s="115">
        <f t="shared" si="54"/>
        <v>-38.100549120000004</v>
      </c>
      <c r="BP106" s="115">
        <f t="shared" si="55"/>
        <v>-25.001830400000017</v>
      </c>
      <c r="BQ106" s="115">
        <f t="shared" si="56"/>
        <v>-46.520658944000004</v>
      </c>
      <c r="BR106" s="115">
        <f t="shared" si="57"/>
        <v>-30.402196480000022</v>
      </c>
      <c r="BS106" s="115">
        <f t="shared" si="58"/>
        <v>-54</v>
      </c>
      <c r="BT106" s="115">
        <f t="shared" si="59"/>
        <v>-36</v>
      </c>
      <c r="BV106" s="116">
        <f t="shared" si="60"/>
        <v>-0.40000000000000008</v>
      </c>
      <c r="BW106" s="116">
        <f t="shared" si="61"/>
        <v>0</v>
      </c>
      <c r="BX106" s="116">
        <f t="shared" si="62"/>
        <v>-0.64149377593361001</v>
      </c>
      <c r="BY106" s="116">
        <f t="shared" si="63"/>
        <v>2.857142857142847E-2</v>
      </c>
      <c r="BZ106" s="116">
        <f t="shared" si="64"/>
        <v>-0.60123076923076924</v>
      </c>
      <c r="CA106" s="116">
        <f t="shared" si="65"/>
        <v>1.6470588235293977E-2</v>
      </c>
      <c r="CB106" s="116">
        <f t="shared" si="66"/>
        <v>-0.58528000000000013</v>
      </c>
      <c r="CC106" s="116">
        <f t="shared" si="67"/>
        <v>3.6799999999999854E-2</v>
      </c>
      <c r="CD106" s="116">
        <f t="shared" si="68"/>
        <v>-0.66068363636363647</v>
      </c>
      <c r="CE106" s="116">
        <f t="shared" si="69"/>
        <v>-0.14195862068965534</v>
      </c>
      <c r="CF106" s="116">
        <f t="shared" si="70"/>
        <v>-0.72854690909090913</v>
      </c>
      <c r="CG106" s="116">
        <f t="shared" si="71"/>
        <v>-0.30558511627906998</v>
      </c>
      <c r="CH106" s="116">
        <f t="shared" si="72"/>
        <v>-0.7378160390243903</v>
      </c>
      <c r="CI106" s="116">
        <f t="shared" si="73"/>
        <v>-0.33644800000000025</v>
      </c>
      <c r="CJ106" s="116">
        <f t="shared" si="74"/>
        <v>-0.74706959058823541</v>
      </c>
      <c r="CK106" s="116">
        <f t="shared" si="75"/>
        <v>-0.36767397647058847</v>
      </c>
      <c r="CL106" s="116">
        <f t="shared" si="76"/>
        <v>-0.75033320877419363</v>
      </c>
      <c r="CM106" s="116">
        <f t="shared" si="77"/>
        <v>-0.37075849365853686</v>
      </c>
      <c r="CN106" s="116">
        <f t="shared" si="78"/>
        <v>-0.75</v>
      </c>
      <c r="CO106" s="116">
        <f t="shared" si="79"/>
        <v>-0.375</v>
      </c>
    </row>
    <row r="107" spans="1:93">
      <c r="A107" s="41" t="s">
        <v>126</v>
      </c>
      <c r="B107" s="44" t="s">
        <v>9</v>
      </c>
      <c r="C107" s="44">
        <v>4</v>
      </c>
      <c r="D107" s="44">
        <v>4</v>
      </c>
      <c r="E107" s="44">
        <v>10</v>
      </c>
      <c r="F107" s="44"/>
      <c r="G107" s="44" t="s">
        <v>18</v>
      </c>
      <c r="H107" s="108" t="s">
        <v>18</v>
      </c>
      <c r="I107" s="44" t="s">
        <v>18</v>
      </c>
      <c r="K107" s="103">
        <f>_xlfn.XLOOKUP($C107,'SQUO grid'!$B$4:$B$18,'SQUO grid'!C$4:C$18,"error",0,1)</f>
        <v>3</v>
      </c>
      <c r="L107" s="103">
        <f>_xlfn.XLOOKUP($C107,'SQUO grid'!$B$4:$B$18,'SQUO grid'!D$4:D$18,"error",0,1)</f>
        <v>9</v>
      </c>
      <c r="M107" s="103">
        <f>_xlfn.XLOOKUP($C107,'SQUO grid'!$B$4:$B$18,'SQUO grid'!E$4:E$18,"error",0,1)</f>
        <v>6</v>
      </c>
      <c r="N107" s="103">
        <f>_xlfn.XLOOKUP($C107,'SQUO grid'!$B$4:$B$18,'SQUO grid'!F$4:F$18,"error",0,1)</f>
        <v>12</v>
      </c>
      <c r="O107" s="103">
        <f>_xlfn.XLOOKUP($C107,'SQUO grid'!$B$4:$B$18,'SQUO grid'!G$4:G$18,"error",0,1)</f>
        <v>12.05</v>
      </c>
      <c r="P107" s="103">
        <f>_xlfn.XLOOKUP($C107,'SQUO grid'!$B$4:$B$18,'SQUO grid'!H$4:H$18,"error",0,1)</f>
        <v>14</v>
      </c>
      <c r="Q107" s="103">
        <f>_xlfn.XLOOKUP($C107,'SQUO grid'!$B$4:$B$18,'SQUO grid'!I$4:I$18,"error",0,1)</f>
        <v>13</v>
      </c>
      <c r="R107" s="103">
        <f>_xlfn.XLOOKUP($C107,'SQUO grid'!$B$4:$B$18,'SQUO grid'!J$4:J$18,"error",0,1)</f>
        <v>17</v>
      </c>
      <c r="S107" s="103">
        <f>_xlfn.XLOOKUP($C107,'SQUO grid'!$B$4:$B$18,'SQUO grid'!K$4:K$18,"error",0,1)</f>
        <v>15</v>
      </c>
      <c r="T107" s="103">
        <f>_xlfn.XLOOKUP($C107,'SQUO grid'!$B$4:$B$18,'SQUO grid'!L$4:L$18,"error",0,1)</f>
        <v>20</v>
      </c>
      <c r="U107" s="103">
        <f>_xlfn.XLOOKUP($C107,'SQUO grid'!$B$4:$B$18,'SQUO grid'!M$4:M$18,"error",0,1)</f>
        <v>22</v>
      </c>
      <c r="V107" s="103">
        <f>_xlfn.XLOOKUP($C107,'SQUO grid'!$B$4:$B$18,'SQUO grid'!N$4:N$18,"error",0,1)</f>
        <v>29</v>
      </c>
      <c r="W107" s="103">
        <f>_xlfn.XLOOKUP($C107,'SQUO grid'!$B$4:$B$18,'SQUO grid'!O$4:O$18,"error",0,1)</f>
        <v>33</v>
      </c>
      <c r="X107" s="103">
        <f>_xlfn.XLOOKUP($C107,'SQUO grid'!$B$4:$B$18,'SQUO grid'!P$4:P$18,"error",0,1)</f>
        <v>43</v>
      </c>
      <c r="Y107" s="103">
        <f>_xlfn.XLOOKUP($C107,'SQUO grid'!$B$4:$B$18,'SQUO grid'!Q$4:Q$18,"error",0,1)</f>
        <v>43</v>
      </c>
      <c r="Z107" s="103">
        <f>_xlfn.XLOOKUP($C107,'SQUO grid'!$B$4:$B$18,'SQUO grid'!R$4:R$18,"error",0,1)</f>
        <v>57</v>
      </c>
      <c r="AA107" s="103">
        <f>_xlfn.XLOOKUP($C107,'SQUO grid'!$B$4:$B$18,'SQUO grid'!S$4:S$18,"error",0,1)</f>
        <v>53</v>
      </c>
      <c r="AB107" s="103">
        <f>_xlfn.XLOOKUP($C107,'SQUO grid'!$B$4:$B$18,'SQUO grid'!T$4:T$18,"error",0,1)</f>
        <v>70</v>
      </c>
      <c r="AC107" s="103">
        <f>_xlfn.XLOOKUP($C107,'SQUO grid'!$B$4:$B$18,'SQUO grid'!U$4:U$18,"error",0,1)</f>
        <v>63</v>
      </c>
      <c r="AD107" s="103">
        <f>_xlfn.XLOOKUP($C107,'SQUO grid'!$B$4:$B$18,'SQUO grid'!V$4:V$18,"error",0,1)</f>
        <v>84</v>
      </c>
      <c r="AF107" s="103">
        <f>_xlfn.XLOOKUP($D107,'Compiled grid proposal'!$C$5:$C$22,'Compiled grid proposal'!D$5:D$22,"error",0,1)</f>
        <v>2.97</v>
      </c>
      <c r="AG107" s="103">
        <f>_xlfn.XLOOKUP($D107,'Compiled grid proposal'!$C$5:$C$22,'Compiled grid proposal'!E$5:E$22,"error",0,1)</f>
        <v>9.9</v>
      </c>
      <c r="AH107" s="103">
        <f>_xlfn.XLOOKUP($D107,'Compiled grid proposal'!$C$5:$C$22,'Compiled grid proposal'!F$5:F$22,"error",0,1)</f>
        <v>3.5640000000000001</v>
      </c>
      <c r="AI107" s="103">
        <f>_xlfn.XLOOKUP($D107,'Compiled grid proposal'!$C$5:$C$22,'Compiled grid proposal'!G$5:G$22,"error",0,1)</f>
        <v>11.88</v>
      </c>
      <c r="AJ107" s="103">
        <f>_xlfn.XLOOKUP($D107,'Compiled grid proposal'!$C$5:$C$22,'Compiled grid proposal'!H$5:H$22,"error",0,1)</f>
        <v>4.2767999999999997</v>
      </c>
      <c r="AK107" s="103">
        <f>_xlfn.XLOOKUP($D107,'Compiled grid proposal'!$C$5:$C$22,'Compiled grid proposal'!I$5:I$22,"error",0,1)</f>
        <v>14.256</v>
      </c>
      <c r="AL107" s="103">
        <f>_xlfn.XLOOKUP($D107,'Compiled grid proposal'!$C$5:$C$22,'Compiled grid proposal'!J$5:J$22,"error",0,1)</f>
        <v>5.1321599999999998</v>
      </c>
      <c r="AM107" s="103">
        <f>_xlfn.XLOOKUP($D107,'Compiled grid proposal'!$C$5:$C$22,'Compiled grid proposal'!K$5:K$22,"error",0,1)</f>
        <v>17.107199999999999</v>
      </c>
      <c r="AN107" s="103">
        <f>_xlfn.XLOOKUP($D107,'Compiled grid proposal'!$C$5:$C$22,'Compiled grid proposal'!L$5:L$22,"error",0,1)</f>
        <v>6.1585919999999996</v>
      </c>
      <c r="AO107" s="103">
        <f>_xlfn.XLOOKUP($D107,'Compiled grid proposal'!$C$5:$C$22,'Compiled grid proposal'!M$5:M$22,"error",0,1)</f>
        <v>20.528639999999999</v>
      </c>
      <c r="AP107" s="103">
        <f>_xlfn.XLOOKUP($D107,'Compiled grid proposal'!$C$5:$C$22,'Compiled grid proposal'!N$5:N$22,"error",0,1)</f>
        <v>7.3903103999999988</v>
      </c>
      <c r="AQ107" s="103">
        <f>_xlfn.XLOOKUP($D107,'Compiled grid proposal'!$C$5:$C$22,'Compiled grid proposal'!O$5:O$22,"error",0,1)</f>
        <v>24.634367999999998</v>
      </c>
      <c r="AR107" s="103">
        <f>_xlfn.XLOOKUP($D107,'Compiled grid proposal'!$C$5:$C$22,'Compiled grid proposal'!P$5:P$22,"error",0,1)</f>
        <v>8.8683724799999979</v>
      </c>
      <c r="AS107" s="103">
        <f>_xlfn.XLOOKUP($D107,'Compiled grid proposal'!$C$5:$C$22,'Compiled grid proposal'!Q$5:Q$22,"error",0,1)</f>
        <v>29.561241599999995</v>
      </c>
      <c r="AT107" s="103">
        <f>_xlfn.XLOOKUP($D107,'Compiled grid proposal'!$C$5:$C$22,'Compiled grid proposal'!R$5:R$22,"error",0,1)</f>
        <v>10.642046975999998</v>
      </c>
      <c r="AU107" s="103">
        <f>_xlfn.XLOOKUP($D107,'Compiled grid proposal'!$C$5:$C$22,'Compiled grid proposal'!S$5:S$22,"error",0,1)</f>
        <v>35.473489919999992</v>
      </c>
      <c r="AV107" s="103">
        <f>_xlfn.XLOOKUP($D107,'Compiled grid proposal'!$C$5:$C$22,'Compiled grid proposal'!T$5:T$22,"error",0,1)</f>
        <v>12.770456371199996</v>
      </c>
      <c r="AW107" s="103">
        <f>_xlfn.XLOOKUP($D107,'Compiled grid proposal'!$C$5:$C$22,'Compiled grid proposal'!U$5:U$22,"error",0,1)</f>
        <v>42.568187903999991</v>
      </c>
      <c r="AX107" s="103">
        <f>_xlfn.XLOOKUP($D107,'Compiled grid proposal'!$C$5:$C$22,'Compiled grid proposal'!V$5:V$22,"error",0,1)</f>
        <v>14.85</v>
      </c>
      <c r="AY107" s="103">
        <f>_xlfn.XLOOKUP($D107,'Compiled grid proposal'!$C$5:$C$22,'Compiled grid proposal'!W$5:W$22,"error",0,1)</f>
        <v>49.5</v>
      </c>
      <c r="BA107" s="115">
        <f t="shared" si="40"/>
        <v>-2.9999999999999805E-2</v>
      </c>
      <c r="BB107" s="115">
        <f t="shared" si="41"/>
        <v>0.90000000000000036</v>
      </c>
      <c r="BC107" s="115">
        <f t="shared" si="42"/>
        <v>-2.4359999999999999</v>
      </c>
      <c r="BD107" s="115">
        <f t="shared" si="43"/>
        <v>-0.11999999999999922</v>
      </c>
      <c r="BE107" s="115">
        <f t="shared" si="44"/>
        <v>-7.773200000000001</v>
      </c>
      <c r="BF107" s="115">
        <f t="shared" si="45"/>
        <v>0.25600000000000023</v>
      </c>
      <c r="BG107" s="115">
        <f t="shared" si="46"/>
        <v>-7.8678400000000002</v>
      </c>
      <c r="BH107" s="115">
        <f t="shared" si="47"/>
        <v>0.10719999999999885</v>
      </c>
      <c r="BI107" s="115">
        <f t="shared" si="48"/>
        <v>-8.8414080000000013</v>
      </c>
      <c r="BJ107" s="115">
        <f t="shared" si="49"/>
        <v>0.52863999999999933</v>
      </c>
      <c r="BK107" s="115">
        <f t="shared" si="50"/>
        <v>-14.609689600000001</v>
      </c>
      <c r="BL107" s="115">
        <f t="shared" si="51"/>
        <v>-4.3656320000000015</v>
      </c>
      <c r="BM107" s="115">
        <f t="shared" si="52"/>
        <v>-24.131627520000002</v>
      </c>
      <c r="BN107" s="115">
        <f t="shared" si="53"/>
        <v>-13.438758400000005</v>
      </c>
      <c r="BO107" s="115">
        <f t="shared" si="54"/>
        <v>-32.357953024000004</v>
      </c>
      <c r="BP107" s="115">
        <f t="shared" si="55"/>
        <v>-21.526510080000008</v>
      </c>
      <c r="BQ107" s="115">
        <f t="shared" si="56"/>
        <v>-40.229543628800002</v>
      </c>
      <c r="BR107" s="115">
        <f t="shared" si="57"/>
        <v>-27.431812096000009</v>
      </c>
      <c r="BS107" s="115">
        <f t="shared" si="58"/>
        <v>-48.15</v>
      </c>
      <c r="BT107" s="115">
        <f t="shared" si="59"/>
        <v>-34.5</v>
      </c>
      <c r="BV107" s="116">
        <f t="shared" si="60"/>
        <v>-9.9999999999999343E-3</v>
      </c>
      <c r="BW107" s="116">
        <f t="shared" si="61"/>
        <v>0.10000000000000003</v>
      </c>
      <c r="BX107" s="116">
        <f t="shared" si="62"/>
        <v>-0.40599999999999997</v>
      </c>
      <c r="BY107" s="116">
        <f t="shared" si="63"/>
        <v>-9.9999999999999343E-3</v>
      </c>
      <c r="BZ107" s="116">
        <f t="shared" si="64"/>
        <v>-0.64507883817427392</v>
      </c>
      <c r="CA107" s="116">
        <f t="shared" si="65"/>
        <v>1.8285714285714301E-2</v>
      </c>
      <c r="CB107" s="116">
        <f t="shared" si="66"/>
        <v>-0.60521846153846159</v>
      </c>
      <c r="CC107" s="116">
        <f t="shared" si="67"/>
        <v>6.3058823529411091E-3</v>
      </c>
      <c r="CD107" s="116">
        <f t="shared" si="68"/>
        <v>-0.58942720000000004</v>
      </c>
      <c r="CE107" s="116">
        <f t="shared" si="69"/>
        <v>2.6431999999999966E-2</v>
      </c>
      <c r="CF107" s="116">
        <f t="shared" si="70"/>
        <v>-0.66407680000000002</v>
      </c>
      <c r="CG107" s="116">
        <f t="shared" si="71"/>
        <v>-0.15053903448275868</v>
      </c>
      <c r="CH107" s="116">
        <f t="shared" si="72"/>
        <v>-0.73126144000000004</v>
      </c>
      <c r="CI107" s="116">
        <f t="shared" si="73"/>
        <v>-0.31252926511627915</v>
      </c>
      <c r="CJ107" s="116">
        <f t="shared" si="74"/>
        <v>-0.75251053544186053</v>
      </c>
      <c r="CK107" s="116">
        <f t="shared" si="75"/>
        <v>-0.37765807157894754</v>
      </c>
      <c r="CL107" s="116">
        <f t="shared" si="76"/>
        <v>-0.75904799299622649</v>
      </c>
      <c r="CM107" s="116">
        <f t="shared" si="77"/>
        <v>-0.39188302994285729</v>
      </c>
      <c r="CN107" s="116">
        <f t="shared" si="78"/>
        <v>-0.76428571428571423</v>
      </c>
      <c r="CO107" s="116">
        <f t="shared" si="79"/>
        <v>-0.4107142857142857</v>
      </c>
    </row>
    <row r="108" spans="1:93" ht="14.5" thickBot="1">
      <c r="A108" s="32" t="s">
        <v>127</v>
      </c>
      <c r="B108" s="38" t="s">
        <v>10</v>
      </c>
      <c r="C108" s="101">
        <v>4</v>
      </c>
      <c r="D108" s="38">
        <v>4</v>
      </c>
      <c r="E108" s="38">
        <v>8</v>
      </c>
      <c r="F108" s="38"/>
      <c r="G108" s="38" t="s">
        <v>18</v>
      </c>
      <c r="H108" s="38"/>
      <c r="I108" s="38"/>
      <c r="K108" s="103">
        <f>_xlfn.XLOOKUP($C108,'SQUO grid'!$B$4:$B$18,'SQUO grid'!C$4:C$18,"error",0,1)</f>
        <v>3</v>
      </c>
      <c r="L108" s="103">
        <f>_xlfn.XLOOKUP($C108,'SQUO grid'!$B$4:$B$18,'SQUO grid'!D$4:D$18,"error",0,1)</f>
        <v>9</v>
      </c>
      <c r="M108" s="103">
        <f>_xlfn.XLOOKUP($C108,'SQUO grid'!$B$4:$B$18,'SQUO grid'!E$4:E$18,"error",0,1)</f>
        <v>6</v>
      </c>
      <c r="N108" s="103">
        <f>_xlfn.XLOOKUP($C108,'SQUO grid'!$B$4:$B$18,'SQUO grid'!F$4:F$18,"error",0,1)</f>
        <v>12</v>
      </c>
      <c r="O108" s="103">
        <f>_xlfn.XLOOKUP($C108,'SQUO grid'!$B$4:$B$18,'SQUO grid'!G$4:G$18,"error",0,1)</f>
        <v>12.05</v>
      </c>
      <c r="P108" s="103">
        <f>_xlfn.XLOOKUP($C108,'SQUO grid'!$B$4:$B$18,'SQUO grid'!H$4:H$18,"error",0,1)</f>
        <v>14</v>
      </c>
      <c r="Q108" s="103">
        <f>_xlfn.XLOOKUP($C108,'SQUO grid'!$B$4:$B$18,'SQUO grid'!I$4:I$18,"error",0,1)</f>
        <v>13</v>
      </c>
      <c r="R108" s="103">
        <f>_xlfn.XLOOKUP($C108,'SQUO grid'!$B$4:$B$18,'SQUO grid'!J$4:J$18,"error",0,1)</f>
        <v>17</v>
      </c>
      <c r="S108" s="103">
        <f>_xlfn.XLOOKUP($C108,'SQUO grid'!$B$4:$B$18,'SQUO grid'!K$4:K$18,"error",0,1)</f>
        <v>15</v>
      </c>
      <c r="T108" s="103">
        <f>_xlfn.XLOOKUP($C108,'SQUO grid'!$B$4:$B$18,'SQUO grid'!L$4:L$18,"error",0,1)</f>
        <v>20</v>
      </c>
      <c r="U108" s="103">
        <f>_xlfn.XLOOKUP($C108,'SQUO grid'!$B$4:$B$18,'SQUO grid'!M$4:M$18,"error",0,1)</f>
        <v>22</v>
      </c>
      <c r="V108" s="103">
        <f>_xlfn.XLOOKUP($C108,'SQUO grid'!$B$4:$B$18,'SQUO grid'!N$4:N$18,"error",0,1)</f>
        <v>29</v>
      </c>
      <c r="W108" s="103">
        <f>_xlfn.XLOOKUP($C108,'SQUO grid'!$B$4:$B$18,'SQUO grid'!O$4:O$18,"error",0,1)</f>
        <v>33</v>
      </c>
      <c r="X108" s="103">
        <f>_xlfn.XLOOKUP($C108,'SQUO grid'!$B$4:$B$18,'SQUO grid'!P$4:P$18,"error",0,1)</f>
        <v>43</v>
      </c>
      <c r="Y108" s="103">
        <f>_xlfn.XLOOKUP($C108,'SQUO grid'!$B$4:$B$18,'SQUO grid'!Q$4:Q$18,"error",0,1)</f>
        <v>43</v>
      </c>
      <c r="Z108" s="103">
        <f>_xlfn.XLOOKUP($C108,'SQUO grid'!$B$4:$B$18,'SQUO grid'!R$4:R$18,"error",0,1)</f>
        <v>57</v>
      </c>
      <c r="AA108" s="103">
        <f>_xlfn.XLOOKUP($C108,'SQUO grid'!$B$4:$B$18,'SQUO grid'!S$4:S$18,"error",0,1)</f>
        <v>53</v>
      </c>
      <c r="AB108" s="103">
        <f>_xlfn.XLOOKUP($C108,'SQUO grid'!$B$4:$B$18,'SQUO grid'!T$4:T$18,"error",0,1)</f>
        <v>70</v>
      </c>
      <c r="AC108" s="103">
        <f>_xlfn.XLOOKUP($C108,'SQUO grid'!$B$4:$B$18,'SQUO grid'!U$4:U$18,"error",0,1)</f>
        <v>63</v>
      </c>
      <c r="AD108" s="103">
        <f>_xlfn.XLOOKUP($C108,'SQUO grid'!$B$4:$B$18,'SQUO grid'!V$4:V$18,"error",0,1)</f>
        <v>84</v>
      </c>
      <c r="AF108" s="103">
        <f>_xlfn.XLOOKUP($D108,'Compiled grid proposal'!$C$5:$C$22,'Compiled grid proposal'!D$5:D$22,"error",0,1)</f>
        <v>2.97</v>
      </c>
      <c r="AG108" s="103">
        <f>_xlfn.XLOOKUP($D108,'Compiled grid proposal'!$C$5:$C$22,'Compiled grid proposal'!E$5:E$22,"error",0,1)</f>
        <v>9.9</v>
      </c>
      <c r="AH108" s="103">
        <f>_xlfn.XLOOKUP($D108,'Compiled grid proposal'!$C$5:$C$22,'Compiled grid proposal'!F$5:F$22,"error",0,1)</f>
        <v>3.5640000000000001</v>
      </c>
      <c r="AI108" s="103">
        <f>_xlfn.XLOOKUP($D108,'Compiled grid proposal'!$C$5:$C$22,'Compiled grid proposal'!G$5:G$22,"error",0,1)</f>
        <v>11.88</v>
      </c>
      <c r="AJ108" s="103">
        <f>_xlfn.XLOOKUP($D108,'Compiled grid proposal'!$C$5:$C$22,'Compiled grid proposal'!H$5:H$22,"error",0,1)</f>
        <v>4.2767999999999997</v>
      </c>
      <c r="AK108" s="103">
        <f>_xlfn.XLOOKUP($D108,'Compiled grid proposal'!$C$5:$C$22,'Compiled grid proposal'!I$5:I$22,"error",0,1)</f>
        <v>14.256</v>
      </c>
      <c r="AL108" s="103">
        <f>_xlfn.XLOOKUP($D108,'Compiled grid proposal'!$C$5:$C$22,'Compiled grid proposal'!J$5:J$22,"error",0,1)</f>
        <v>5.1321599999999998</v>
      </c>
      <c r="AM108" s="103">
        <f>_xlfn.XLOOKUP($D108,'Compiled grid proposal'!$C$5:$C$22,'Compiled grid proposal'!K$5:K$22,"error",0,1)</f>
        <v>17.107199999999999</v>
      </c>
      <c r="AN108" s="103">
        <f>_xlfn.XLOOKUP($D108,'Compiled grid proposal'!$C$5:$C$22,'Compiled grid proposal'!L$5:L$22,"error",0,1)</f>
        <v>6.1585919999999996</v>
      </c>
      <c r="AO108" s="103">
        <f>_xlfn.XLOOKUP($D108,'Compiled grid proposal'!$C$5:$C$22,'Compiled grid proposal'!M$5:M$22,"error",0,1)</f>
        <v>20.528639999999999</v>
      </c>
      <c r="AP108" s="103">
        <f>_xlfn.XLOOKUP($D108,'Compiled grid proposal'!$C$5:$C$22,'Compiled grid proposal'!N$5:N$22,"error",0,1)</f>
        <v>7.3903103999999988</v>
      </c>
      <c r="AQ108" s="103">
        <f>_xlfn.XLOOKUP($D108,'Compiled grid proposal'!$C$5:$C$22,'Compiled grid proposal'!O$5:O$22,"error",0,1)</f>
        <v>24.634367999999998</v>
      </c>
      <c r="AR108" s="103">
        <f>_xlfn.XLOOKUP($D108,'Compiled grid proposal'!$C$5:$C$22,'Compiled grid proposal'!P$5:P$22,"error",0,1)</f>
        <v>8.8683724799999979</v>
      </c>
      <c r="AS108" s="103">
        <f>_xlfn.XLOOKUP($D108,'Compiled grid proposal'!$C$5:$C$22,'Compiled grid proposal'!Q$5:Q$22,"error",0,1)</f>
        <v>29.561241599999995</v>
      </c>
      <c r="AT108" s="103">
        <f>_xlfn.XLOOKUP($D108,'Compiled grid proposal'!$C$5:$C$22,'Compiled grid proposal'!R$5:R$22,"error",0,1)</f>
        <v>10.642046975999998</v>
      </c>
      <c r="AU108" s="103">
        <f>_xlfn.XLOOKUP($D108,'Compiled grid proposal'!$C$5:$C$22,'Compiled grid proposal'!S$5:S$22,"error",0,1)</f>
        <v>35.473489919999992</v>
      </c>
      <c r="AV108" s="103">
        <f>_xlfn.XLOOKUP($D108,'Compiled grid proposal'!$C$5:$C$22,'Compiled grid proposal'!T$5:T$22,"error",0,1)</f>
        <v>12.770456371199996</v>
      </c>
      <c r="AW108" s="103">
        <f>_xlfn.XLOOKUP($D108,'Compiled grid proposal'!$C$5:$C$22,'Compiled grid proposal'!U$5:U$22,"error",0,1)</f>
        <v>42.568187903999991</v>
      </c>
      <c r="AX108" s="103">
        <f>_xlfn.XLOOKUP($D108,'Compiled grid proposal'!$C$5:$C$22,'Compiled grid proposal'!V$5:V$22,"error",0,1)</f>
        <v>14.85</v>
      </c>
      <c r="AY108" s="103">
        <f>_xlfn.XLOOKUP($D108,'Compiled grid proposal'!$C$5:$C$22,'Compiled grid proposal'!W$5:W$22,"error",0,1)</f>
        <v>49.5</v>
      </c>
      <c r="BA108" s="115">
        <f t="shared" si="40"/>
        <v>-2.9999999999999805E-2</v>
      </c>
      <c r="BB108" s="115">
        <f t="shared" si="41"/>
        <v>0.90000000000000036</v>
      </c>
      <c r="BC108" s="115">
        <f t="shared" si="42"/>
        <v>-2.4359999999999999</v>
      </c>
      <c r="BD108" s="115">
        <f t="shared" si="43"/>
        <v>-0.11999999999999922</v>
      </c>
      <c r="BE108" s="115">
        <f t="shared" si="44"/>
        <v>-7.773200000000001</v>
      </c>
      <c r="BF108" s="115">
        <f t="shared" si="45"/>
        <v>0.25600000000000023</v>
      </c>
      <c r="BG108" s="115">
        <f t="shared" si="46"/>
        <v>-7.8678400000000002</v>
      </c>
      <c r="BH108" s="115">
        <f t="shared" si="47"/>
        <v>0.10719999999999885</v>
      </c>
      <c r="BI108" s="115">
        <f t="shared" si="48"/>
        <v>-8.8414080000000013</v>
      </c>
      <c r="BJ108" s="115">
        <f t="shared" si="49"/>
        <v>0.52863999999999933</v>
      </c>
      <c r="BK108" s="115">
        <f t="shared" si="50"/>
        <v>-14.609689600000001</v>
      </c>
      <c r="BL108" s="115">
        <f t="shared" si="51"/>
        <v>-4.3656320000000015</v>
      </c>
      <c r="BM108" s="115">
        <f t="shared" si="52"/>
        <v>-24.131627520000002</v>
      </c>
      <c r="BN108" s="115">
        <f t="shared" si="53"/>
        <v>-13.438758400000005</v>
      </c>
      <c r="BO108" s="115">
        <f t="shared" si="54"/>
        <v>-32.357953024000004</v>
      </c>
      <c r="BP108" s="115">
        <f t="shared" si="55"/>
        <v>-21.526510080000008</v>
      </c>
      <c r="BQ108" s="115">
        <f t="shared" si="56"/>
        <v>-40.229543628800002</v>
      </c>
      <c r="BR108" s="115">
        <f t="shared" si="57"/>
        <v>-27.431812096000009</v>
      </c>
      <c r="BS108" s="115">
        <f t="shared" si="58"/>
        <v>-48.15</v>
      </c>
      <c r="BT108" s="115">
        <f t="shared" si="59"/>
        <v>-34.5</v>
      </c>
      <c r="BV108" s="116">
        <f t="shared" si="60"/>
        <v>-9.9999999999999343E-3</v>
      </c>
      <c r="BW108" s="116">
        <f t="shared" si="61"/>
        <v>0.10000000000000003</v>
      </c>
      <c r="BX108" s="116">
        <f t="shared" si="62"/>
        <v>-0.40599999999999997</v>
      </c>
      <c r="BY108" s="116">
        <f t="shared" si="63"/>
        <v>-9.9999999999999343E-3</v>
      </c>
      <c r="BZ108" s="116">
        <f t="shared" si="64"/>
        <v>-0.64507883817427392</v>
      </c>
      <c r="CA108" s="116">
        <f t="shared" si="65"/>
        <v>1.8285714285714301E-2</v>
      </c>
      <c r="CB108" s="116">
        <f t="shared" si="66"/>
        <v>-0.60521846153846159</v>
      </c>
      <c r="CC108" s="116">
        <f t="shared" si="67"/>
        <v>6.3058823529411091E-3</v>
      </c>
      <c r="CD108" s="116">
        <f t="shared" si="68"/>
        <v>-0.58942720000000004</v>
      </c>
      <c r="CE108" s="116">
        <f t="shared" si="69"/>
        <v>2.6431999999999966E-2</v>
      </c>
      <c r="CF108" s="116">
        <f t="shared" si="70"/>
        <v>-0.66407680000000002</v>
      </c>
      <c r="CG108" s="116">
        <f t="shared" si="71"/>
        <v>-0.15053903448275868</v>
      </c>
      <c r="CH108" s="116">
        <f t="shared" si="72"/>
        <v>-0.73126144000000004</v>
      </c>
      <c r="CI108" s="116">
        <f t="shared" si="73"/>
        <v>-0.31252926511627915</v>
      </c>
      <c r="CJ108" s="116">
        <f t="shared" si="74"/>
        <v>-0.75251053544186053</v>
      </c>
      <c r="CK108" s="116">
        <f t="shared" si="75"/>
        <v>-0.37765807157894754</v>
      </c>
      <c r="CL108" s="116">
        <f t="shared" si="76"/>
        <v>-0.75904799299622649</v>
      </c>
      <c r="CM108" s="116">
        <f t="shared" si="77"/>
        <v>-0.39188302994285729</v>
      </c>
      <c r="CN108" s="116">
        <f t="shared" si="78"/>
        <v>-0.76428571428571423</v>
      </c>
      <c r="CO108" s="116">
        <f t="shared" si="79"/>
        <v>-0.4107142857142857</v>
      </c>
    </row>
    <row r="109" spans="1:93" ht="14.5" thickBot="1">
      <c r="A109" s="32" t="s">
        <v>128</v>
      </c>
      <c r="B109" s="33" t="s">
        <v>10</v>
      </c>
      <c r="C109" s="97">
        <v>4</v>
      </c>
      <c r="D109" s="33">
        <v>4</v>
      </c>
      <c r="E109" s="33">
        <v>9</v>
      </c>
      <c r="F109" s="33"/>
      <c r="G109" s="33" t="s">
        <v>18</v>
      </c>
      <c r="H109" s="33"/>
      <c r="I109" s="33" t="s">
        <v>18</v>
      </c>
      <c r="K109" s="103">
        <f>_xlfn.XLOOKUP($C109,'SQUO grid'!$B$4:$B$18,'SQUO grid'!C$4:C$18,"error",0,1)</f>
        <v>3</v>
      </c>
      <c r="L109" s="103">
        <f>_xlfn.XLOOKUP($C109,'SQUO grid'!$B$4:$B$18,'SQUO grid'!D$4:D$18,"error",0,1)</f>
        <v>9</v>
      </c>
      <c r="M109" s="103">
        <f>_xlfn.XLOOKUP($C109,'SQUO grid'!$B$4:$B$18,'SQUO grid'!E$4:E$18,"error",0,1)</f>
        <v>6</v>
      </c>
      <c r="N109" s="103">
        <f>_xlfn.XLOOKUP($C109,'SQUO grid'!$B$4:$B$18,'SQUO grid'!F$4:F$18,"error",0,1)</f>
        <v>12</v>
      </c>
      <c r="O109" s="103">
        <f>_xlfn.XLOOKUP($C109,'SQUO grid'!$B$4:$B$18,'SQUO grid'!G$4:G$18,"error",0,1)</f>
        <v>12.05</v>
      </c>
      <c r="P109" s="103">
        <f>_xlfn.XLOOKUP($C109,'SQUO grid'!$B$4:$B$18,'SQUO grid'!H$4:H$18,"error",0,1)</f>
        <v>14</v>
      </c>
      <c r="Q109" s="103">
        <f>_xlfn.XLOOKUP($C109,'SQUO grid'!$B$4:$B$18,'SQUO grid'!I$4:I$18,"error",0,1)</f>
        <v>13</v>
      </c>
      <c r="R109" s="103">
        <f>_xlfn.XLOOKUP($C109,'SQUO grid'!$B$4:$B$18,'SQUO grid'!J$4:J$18,"error",0,1)</f>
        <v>17</v>
      </c>
      <c r="S109" s="103">
        <f>_xlfn.XLOOKUP($C109,'SQUO grid'!$B$4:$B$18,'SQUO grid'!K$4:K$18,"error",0,1)</f>
        <v>15</v>
      </c>
      <c r="T109" s="103">
        <f>_xlfn.XLOOKUP($C109,'SQUO grid'!$B$4:$B$18,'SQUO grid'!L$4:L$18,"error",0,1)</f>
        <v>20</v>
      </c>
      <c r="U109" s="103">
        <f>_xlfn.XLOOKUP($C109,'SQUO grid'!$B$4:$B$18,'SQUO grid'!M$4:M$18,"error",0,1)</f>
        <v>22</v>
      </c>
      <c r="V109" s="103">
        <f>_xlfn.XLOOKUP($C109,'SQUO grid'!$B$4:$B$18,'SQUO grid'!N$4:N$18,"error",0,1)</f>
        <v>29</v>
      </c>
      <c r="W109" s="103">
        <f>_xlfn.XLOOKUP($C109,'SQUO grid'!$B$4:$B$18,'SQUO grid'!O$4:O$18,"error",0,1)</f>
        <v>33</v>
      </c>
      <c r="X109" s="103">
        <f>_xlfn.XLOOKUP($C109,'SQUO grid'!$B$4:$B$18,'SQUO grid'!P$4:P$18,"error",0,1)</f>
        <v>43</v>
      </c>
      <c r="Y109" s="103">
        <f>_xlfn.XLOOKUP($C109,'SQUO grid'!$B$4:$B$18,'SQUO grid'!Q$4:Q$18,"error",0,1)</f>
        <v>43</v>
      </c>
      <c r="Z109" s="103">
        <f>_xlfn.XLOOKUP($C109,'SQUO grid'!$B$4:$B$18,'SQUO grid'!R$4:R$18,"error",0,1)</f>
        <v>57</v>
      </c>
      <c r="AA109" s="103">
        <f>_xlfn.XLOOKUP($C109,'SQUO grid'!$B$4:$B$18,'SQUO grid'!S$4:S$18,"error",0,1)</f>
        <v>53</v>
      </c>
      <c r="AB109" s="103">
        <f>_xlfn.XLOOKUP($C109,'SQUO grid'!$B$4:$B$18,'SQUO grid'!T$4:T$18,"error",0,1)</f>
        <v>70</v>
      </c>
      <c r="AC109" s="103">
        <f>_xlfn.XLOOKUP($C109,'SQUO grid'!$B$4:$B$18,'SQUO grid'!U$4:U$18,"error",0,1)</f>
        <v>63</v>
      </c>
      <c r="AD109" s="103">
        <f>_xlfn.XLOOKUP($C109,'SQUO grid'!$B$4:$B$18,'SQUO grid'!V$4:V$18,"error",0,1)</f>
        <v>84</v>
      </c>
      <c r="AF109" s="103">
        <f>_xlfn.XLOOKUP($D109,'Compiled grid proposal'!$C$5:$C$22,'Compiled grid proposal'!D$5:D$22,"error",0,1)</f>
        <v>2.97</v>
      </c>
      <c r="AG109" s="103">
        <f>_xlfn.XLOOKUP($D109,'Compiled grid proposal'!$C$5:$C$22,'Compiled grid proposal'!E$5:E$22,"error",0,1)</f>
        <v>9.9</v>
      </c>
      <c r="AH109" s="103">
        <f>_xlfn.XLOOKUP($D109,'Compiled grid proposal'!$C$5:$C$22,'Compiled grid proposal'!F$5:F$22,"error",0,1)</f>
        <v>3.5640000000000001</v>
      </c>
      <c r="AI109" s="103">
        <f>_xlfn.XLOOKUP($D109,'Compiled grid proposal'!$C$5:$C$22,'Compiled grid proposal'!G$5:G$22,"error",0,1)</f>
        <v>11.88</v>
      </c>
      <c r="AJ109" s="103">
        <f>_xlfn.XLOOKUP($D109,'Compiled grid proposal'!$C$5:$C$22,'Compiled grid proposal'!H$5:H$22,"error",0,1)</f>
        <v>4.2767999999999997</v>
      </c>
      <c r="AK109" s="103">
        <f>_xlfn.XLOOKUP($D109,'Compiled grid proposal'!$C$5:$C$22,'Compiled grid proposal'!I$5:I$22,"error",0,1)</f>
        <v>14.256</v>
      </c>
      <c r="AL109" s="103">
        <f>_xlfn.XLOOKUP($D109,'Compiled grid proposal'!$C$5:$C$22,'Compiled grid proposal'!J$5:J$22,"error",0,1)</f>
        <v>5.1321599999999998</v>
      </c>
      <c r="AM109" s="103">
        <f>_xlfn.XLOOKUP($D109,'Compiled grid proposal'!$C$5:$C$22,'Compiled grid proposal'!K$5:K$22,"error",0,1)</f>
        <v>17.107199999999999</v>
      </c>
      <c r="AN109" s="103">
        <f>_xlfn.XLOOKUP($D109,'Compiled grid proposal'!$C$5:$C$22,'Compiled grid proposal'!L$5:L$22,"error",0,1)</f>
        <v>6.1585919999999996</v>
      </c>
      <c r="AO109" s="103">
        <f>_xlfn.XLOOKUP($D109,'Compiled grid proposal'!$C$5:$C$22,'Compiled grid proposal'!M$5:M$22,"error",0,1)</f>
        <v>20.528639999999999</v>
      </c>
      <c r="AP109" s="103">
        <f>_xlfn.XLOOKUP($D109,'Compiled grid proposal'!$C$5:$C$22,'Compiled grid proposal'!N$5:N$22,"error",0,1)</f>
        <v>7.3903103999999988</v>
      </c>
      <c r="AQ109" s="103">
        <f>_xlfn.XLOOKUP($D109,'Compiled grid proposal'!$C$5:$C$22,'Compiled grid proposal'!O$5:O$22,"error",0,1)</f>
        <v>24.634367999999998</v>
      </c>
      <c r="AR109" s="103">
        <f>_xlfn.XLOOKUP($D109,'Compiled grid proposal'!$C$5:$C$22,'Compiled grid proposal'!P$5:P$22,"error",0,1)</f>
        <v>8.8683724799999979</v>
      </c>
      <c r="AS109" s="103">
        <f>_xlfn.XLOOKUP($D109,'Compiled grid proposal'!$C$5:$C$22,'Compiled grid proposal'!Q$5:Q$22,"error",0,1)</f>
        <v>29.561241599999995</v>
      </c>
      <c r="AT109" s="103">
        <f>_xlfn.XLOOKUP($D109,'Compiled grid proposal'!$C$5:$C$22,'Compiled grid proposal'!R$5:R$22,"error",0,1)</f>
        <v>10.642046975999998</v>
      </c>
      <c r="AU109" s="103">
        <f>_xlfn.XLOOKUP($D109,'Compiled grid proposal'!$C$5:$C$22,'Compiled grid proposal'!S$5:S$22,"error",0,1)</f>
        <v>35.473489919999992</v>
      </c>
      <c r="AV109" s="103">
        <f>_xlfn.XLOOKUP($D109,'Compiled grid proposal'!$C$5:$C$22,'Compiled grid proposal'!T$5:T$22,"error",0,1)</f>
        <v>12.770456371199996</v>
      </c>
      <c r="AW109" s="103">
        <f>_xlfn.XLOOKUP($D109,'Compiled grid proposal'!$C$5:$C$22,'Compiled grid proposal'!U$5:U$22,"error",0,1)</f>
        <v>42.568187903999991</v>
      </c>
      <c r="AX109" s="103">
        <f>_xlfn.XLOOKUP($D109,'Compiled grid proposal'!$C$5:$C$22,'Compiled grid proposal'!V$5:V$22,"error",0,1)</f>
        <v>14.85</v>
      </c>
      <c r="AY109" s="103">
        <f>_xlfn.XLOOKUP($D109,'Compiled grid proposal'!$C$5:$C$22,'Compiled grid proposal'!W$5:W$22,"error",0,1)</f>
        <v>49.5</v>
      </c>
      <c r="BA109" s="115">
        <f t="shared" si="40"/>
        <v>-2.9999999999999805E-2</v>
      </c>
      <c r="BB109" s="115">
        <f t="shared" si="41"/>
        <v>0.90000000000000036</v>
      </c>
      <c r="BC109" s="115">
        <f t="shared" si="42"/>
        <v>-2.4359999999999999</v>
      </c>
      <c r="BD109" s="115">
        <f t="shared" si="43"/>
        <v>-0.11999999999999922</v>
      </c>
      <c r="BE109" s="115">
        <f t="shared" si="44"/>
        <v>-7.773200000000001</v>
      </c>
      <c r="BF109" s="115">
        <f t="shared" si="45"/>
        <v>0.25600000000000023</v>
      </c>
      <c r="BG109" s="115">
        <f t="shared" si="46"/>
        <v>-7.8678400000000002</v>
      </c>
      <c r="BH109" s="115">
        <f t="shared" si="47"/>
        <v>0.10719999999999885</v>
      </c>
      <c r="BI109" s="115">
        <f t="shared" si="48"/>
        <v>-8.8414080000000013</v>
      </c>
      <c r="BJ109" s="115">
        <f t="shared" si="49"/>
        <v>0.52863999999999933</v>
      </c>
      <c r="BK109" s="115">
        <f t="shared" si="50"/>
        <v>-14.609689600000001</v>
      </c>
      <c r="BL109" s="115">
        <f t="shared" si="51"/>
        <v>-4.3656320000000015</v>
      </c>
      <c r="BM109" s="115">
        <f t="shared" si="52"/>
        <v>-24.131627520000002</v>
      </c>
      <c r="BN109" s="115">
        <f t="shared" si="53"/>
        <v>-13.438758400000005</v>
      </c>
      <c r="BO109" s="115">
        <f t="shared" si="54"/>
        <v>-32.357953024000004</v>
      </c>
      <c r="BP109" s="115">
        <f t="shared" si="55"/>
        <v>-21.526510080000008</v>
      </c>
      <c r="BQ109" s="115">
        <f t="shared" si="56"/>
        <v>-40.229543628800002</v>
      </c>
      <c r="BR109" s="115">
        <f t="shared" si="57"/>
        <v>-27.431812096000009</v>
      </c>
      <c r="BS109" s="115">
        <f t="shared" si="58"/>
        <v>-48.15</v>
      </c>
      <c r="BT109" s="115">
        <f t="shared" si="59"/>
        <v>-34.5</v>
      </c>
      <c r="BV109" s="116">
        <f t="shared" si="60"/>
        <v>-9.9999999999999343E-3</v>
      </c>
      <c r="BW109" s="116">
        <f t="shared" si="61"/>
        <v>0.10000000000000003</v>
      </c>
      <c r="BX109" s="116">
        <f t="shared" si="62"/>
        <v>-0.40599999999999997</v>
      </c>
      <c r="BY109" s="116">
        <f t="shared" si="63"/>
        <v>-9.9999999999999343E-3</v>
      </c>
      <c r="BZ109" s="116">
        <f t="shared" si="64"/>
        <v>-0.64507883817427392</v>
      </c>
      <c r="CA109" s="116">
        <f t="shared" si="65"/>
        <v>1.8285714285714301E-2</v>
      </c>
      <c r="CB109" s="116">
        <f t="shared" si="66"/>
        <v>-0.60521846153846159</v>
      </c>
      <c r="CC109" s="116">
        <f t="shared" si="67"/>
        <v>6.3058823529411091E-3</v>
      </c>
      <c r="CD109" s="116">
        <f t="shared" si="68"/>
        <v>-0.58942720000000004</v>
      </c>
      <c r="CE109" s="116">
        <f t="shared" si="69"/>
        <v>2.6431999999999966E-2</v>
      </c>
      <c r="CF109" s="116">
        <f t="shared" si="70"/>
        <v>-0.66407680000000002</v>
      </c>
      <c r="CG109" s="116">
        <f t="shared" si="71"/>
        <v>-0.15053903448275868</v>
      </c>
      <c r="CH109" s="116">
        <f t="shared" si="72"/>
        <v>-0.73126144000000004</v>
      </c>
      <c r="CI109" s="116">
        <f t="shared" si="73"/>
        <v>-0.31252926511627915</v>
      </c>
      <c r="CJ109" s="116">
        <f t="shared" si="74"/>
        <v>-0.75251053544186053</v>
      </c>
      <c r="CK109" s="116">
        <f t="shared" si="75"/>
        <v>-0.37765807157894754</v>
      </c>
      <c r="CL109" s="116">
        <f t="shared" si="76"/>
        <v>-0.75904799299622649</v>
      </c>
      <c r="CM109" s="116">
        <f t="shared" si="77"/>
        <v>-0.39188302994285729</v>
      </c>
      <c r="CN109" s="116">
        <f t="shared" si="78"/>
        <v>-0.76428571428571423</v>
      </c>
      <c r="CO109" s="116">
        <f t="shared" si="79"/>
        <v>-0.4107142857142857</v>
      </c>
    </row>
    <row r="110" spans="1:93" ht="14.5" thickBot="1">
      <c r="A110" s="32" t="s">
        <v>129</v>
      </c>
      <c r="B110" s="33" t="s">
        <v>10</v>
      </c>
      <c r="C110" s="97">
        <v>4</v>
      </c>
      <c r="D110" s="33">
        <v>4</v>
      </c>
      <c r="E110" s="33">
        <v>4</v>
      </c>
      <c r="F110" s="33"/>
      <c r="G110" s="33"/>
      <c r="H110" s="33"/>
      <c r="I110" s="33"/>
      <c r="K110" s="103">
        <f>_xlfn.XLOOKUP($C110,'SQUO grid'!$B$4:$B$18,'SQUO grid'!C$4:C$18,"error",0,1)</f>
        <v>3</v>
      </c>
      <c r="L110" s="103">
        <f>_xlfn.XLOOKUP($C110,'SQUO grid'!$B$4:$B$18,'SQUO grid'!D$4:D$18,"error",0,1)</f>
        <v>9</v>
      </c>
      <c r="M110" s="103">
        <f>_xlfn.XLOOKUP($C110,'SQUO grid'!$B$4:$B$18,'SQUO grid'!E$4:E$18,"error",0,1)</f>
        <v>6</v>
      </c>
      <c r="N110" s="103">
        <f>_xlfn.XLOOKUP($C110,'SQUO grid'!$B$4:$B$18,'SQUO grid'!F$4:F$18,"error",0,1)</f>
        <v>12</v>
      </c>
      <c r="O110" s="103">
        <f>_xlfn.XLOOKUP($C110,'SQUO grid'!$B$4:$B$18,'SQUO grid'!G$4:G$18,"error",0,1)</f>
        <v>12.05</v>
      </c>
      <c r="P110" s="103">
        <f>_xlfn.XLOOKUP($C110,'SQUO grid'!$B$4:$B$18,'SQUO grid'!H$4:H$18,"error",0,1)</f>
        <v>14</v>
      </c>
      <c r="Q110" s="103">
        <f>_xlfn.XLOOKUP($C110,'SQUO grid'!$B$4:$B$18,'SQUO grid'!I$4:I$18,"error",0,1)</f>
        <v>13</v>
      </c>
      <c r="R110" s="103">
        <f>_xlfn.XLOOKUP($C110,'SQUO grid'!$B$4:$B$18,'SQUO grid'!J$4:J$18,"error",0,1)</f>
        <v>17</v>
      </c>
      <c r="S110" s="103">
        <f>_xlfn.XLOOKUP($C110,'SQUO grid'!$B$4:$B$18,'SQUO grid'!K$4:K$18,"error",0,1)</f>
        <v>15</v>
      </c>
      <c r="T110" s="103">
        <f>_xlfn.XLOOKUP($C110,'SQUO grid'!$B$4:$B$18,'SQUO grid'!L$4:L$18,"error",0,1)</f>
        <v>20</v>
      </c>
      <c r="U110" s="103">
        <f>_xlfn.XLOOKUP($C110,'SQUO grid'!$B$4:$B$18,'SQUO grid'!M$4:M$18,"error",0,1)</f>
        <v>22</v>
      </c>
      <c r="V110" s="103">
        <f>_xlfn.XLOOKUP($C110,'SQUO grid'!$B$4:$B$18,'SQUO grid'!N$4:N$18,"error",0,1)</f>
        <v>29</v>
      </c>
      <c r="W110" s="103">
        <f>_xlfn.XLOOKUP($C110,'SQUO grid'!$B$4:$B$18,'SQUO grid'!O$4:O$18,"error",0,1)</f>
        <v>33</v>
      </c>
      <c r="X110" s="103">
        <f>_xlfn.XLOOKUP($C110,'SQUO grid'!$B$4:$B$18,'SQUO grid'!P$4:P$18,"error",0,1)</f>
        <v>43</v>
      </c>
      <c r="Y110" s="103">
        <f>_xlfn.XLOOKUP($C110,'SQUO grid'!$B$4:$B$18,'SQUO grid'!Q$4:Q$18,"error",0,1)</f>
        <v>43</v>
      </c>
      <c r="Z110" s="103">
        <f>_xlfn.XLOOKUP($C110,'SQUO grid'!$B$4:$B$18,'SQUO grid'!R$4:R$18,"error",0,1)</f>
        <v>57</v>
      </c>
      <c r="AA110" s="103">
        <f>_xlfn.XLOOKUP($C110,'SQUO grid'!$B$4:$B$18,'SQUO grid'!S$4:S$18,"error",0,1)</f>
        <v>53</v>
      </c>
      <c r="AB110" s="103">
        <f>_xlfn.XLOOKUP($C110,'SQUO grid'!$B$4:$B$18,'SQUO grid'!T$4:T$18,"error",0,1)</f>
        <v>70</v>
      </c>
      <c r="AC110" s="103">
        <f>_xlfn.XLOOKUP($C110,'SQUO grid'!$B$4:$B$18,'SQUO grid'!U$4:U$18,"error",0,1)</f>
        <v>63</v>
      </c>
      <c r="AD110" s="103">
        <f>_xlfn.XLOOKUP($C110,'SQUO grid'!$B$4:$B$18,'SQUO grid'!V$4:V$18,"error",0,1)</f>
        <v>84</v>
      </c>
      <c r="AF110" s="103">
        <f>_xlfn.XLOOKUP($D110,'Compiled grid proposal'!$C$5:$C$22,'Compiled grid proposal'!D$5:D$22,"error",0,1)</f>
        <v>2.97</v>
      </c>
      <c r="AG110" s="103">
        <f>_xlfn.XLOOKUP($D110,'Compiled grid proposal'!$C$5:$C$22,'Compiled grid proposal'!E$5:E$22,"error",0,1)</f>
        <v>9.9</v>
      </c>
      <c r="AH110" s="103">
        <f>_xlfn.XLOOKUP($D110,'Compiled grid proposal'!$C$5:$C$22,'Compiled grid proposal'!F$5:F$22,"error",0,1)</f>
        <v>3.5640000000000001</v>
      </c>
      <c r="AI110" s="103">
        <f>_xlfn.XLOOKUP($D110,'Compiled grid proposal'!$C$5:$C$22,'Compiled grid proposal'!G$5:G$22,"error",0,1)</f>
        <v>11.88</v>
      </c>
      <c r="AJ110" s="103">
        <f>_xlfn.XLOOKUP($D110,'Compiled grid proposal'!$C$5:$C$22,'Compiled grid proposal'!H$5:H$22,"error",0,1)</f>
        <v>4.2767999999999997</v>
      </c>
      <c r="AK110" s="103">
        <f>_xlfn.XLOOKUP($D110,'Compiled grid proposal'!$C$5:$C$22,'Compiled grid proposal'!I$5:I$22,"error",0,1)</f>
        <v>14.256</v>
      </c>
      <c r="AL110" s="103">
        <f>_xlfn.XLOOKUP($D110,'Compiled grid proposal'!$C$5:$C$22,'Compiled grid proposal'!J$5:J$22,"error",0,1)</f>
        <v>5.1321599999999998</v>
      </c>
      <c r="AM110" s="103">
        <f>_xlfn.XLOOKUP($D110,'Compiled grid proposal'!$C$5:$C$22,'Compiled grid proposal'!K$5:K$22,"error",0,1)</f>
        <v>17.107199999999999</v>
      </c>
      <c r="AN110" s="103">
        <f>_xlfn.XLOOKUP($D110,'Compiled grid proposal'!$C$5:$C$22,'Compiled grid proposal'!L$5:L$22,"error",0,1)</f>
        <v>6.1585919999999996</v>
      </c>
      <c r="AO110" s="103">
        <f>_xlfn.XLOOKUP($D110,'Compiled grid proposal'!$C$5:$C$22,'Compiled grid proposal'!M$5:M$22,"error",0,1)</f>
        <v>20.528639999999999</v>
      </c>
      <c r="AP110" s="103">
        <f>_xlfn.XLOOKUP($D110,'Compiled grid proposal'!$C$5:$C$22,'Compiled grid proposal'!N$5:N$22,"error",0,1)</f>
        <v>7.3903103999999988</v>
      </c>
      <c r="AQ110" s="103">
        <f>_xlfn.XLOOKUP($D110,'Compiled grid proposal'!$C$5:$C$22,'Compiled grid proposal'!O$5:O$22,"error",0,1)</f>
        <v>24.634367999999998</v>
      </c>
      <c r="AR110" s="103">
        <f>_xlfn.XLOOKUP($D110,'Compiled grid proposal'!$C$5:$C$22,'Compiled grid proposal'!P$5:P$22,"error",0,1)</f>
        <v>8.8683724799999979</v>
      </c>
      <c r="AS110" s="103">
        <f>_xlfn.XLOOKUP($D110,'Compiled grid proposal'!$C$5:$C$22,'Compiled grid proposal'!Q$5:Q$22,"error",0,1)</f>
        <v>29.561241599999995</v>
      </c>
      <c r="AT110" s="103">
        <f>_xlfn.XLOOKUP($D110,'Compiled grid proposal'!$C$5:$C$22,'Compiled grid proposal'!R$5:R$22,"error",0,1)</f>
        <v>10.642046975999998</v>
      </c>
      <c r="AU110" s="103">
        <f>_xlfn.XLOOKUP($D110,'Compiled grid proposal'!$C$5:$C$22,'Compiled grid proposal'!S$5:S$22,"error",0,1)</f>
        <v>35.473489919999992</v>
      </c>
      <c r="AV110" s="103">
        <f>_xlfn.XLOOKUP($D110,'Compiled grid proposal'!$C$5:$C$22,'Compiled grid proposal'!T$5:T$22,"error",0,1)</f>
        <v>12.770456371199996</v>
      </c>
      <c r="AW110" s="103">
        <f>_xlfn.XLOOKUP($D110,'Compiled grid proposal'!$C$5:$C$22,'Compiled grid proposal'!U$5:U$22,"error",0,1)</f>
        <v>42.568187903999991</v>
      </c>
      <c r="AX110" s="103">
        <f>_xlfn.XLOOKUP($D110,'Compiled grid proposal'!$C$5:$C$22,'Compiled grid proposal'!V$5:V$22,"error",0,1)</f>
        <v>14.85</v>
      </c>
      <c r="AY110" s="103">
        <f>_xlfn.XLOOKUP($D110,'Compiled grid proposal'!$C$5:$C$22,'Compiled grid proposal'!W$5:W$22,"error",0,1)</f>
        <v>49.5</v>
      </c>
      <c r="BA110" s="115">
        <f t="shared" si="40"/>
        <v>-2.9999999999999805E-2</v>
      </c>
      <c r="BB110" s="115">
        <f t="shared" si="41"/>
        <v>0.90000000000000036</v>
      </c>
      <c r="BC110" s="115">
        <f t="shared" si="42"/>
        <v>-2.4359999999999999</v>
      </c>
      <c r="BD110" s="115">
        <f t="shared" si="43"/>
        <v>-0.11999999999999922</v>
      </c>
      <c r="BE110" s="115">
        <f t="shared" si="44"/>
        <v>-7.773200000000001</v>
      </c>
      <c r="BF110" s="115">
        <f t="shared" si="45"/>
        <v>0.25600000000000023</v>
      </c>
      <c r="BG110" s="115">
        <f t="shared" si="46"/>
        <v>-7.8678400000000002</v>
      </c>
      <c r="BH110" s="115">
        <f t="shared" si="47"/>
        <v>0.10719999999999885</v>
      </c>
      <c r="BI110" s="115">
        <f t="shared" si="48"/>
        <v>-8.8414080000000013</v>
      </c>
      <c r="BJ110" s="115">
        <f t="shared" si="49"/>
        <v>0.52863999999999933</v>
      </c>
      <c r="BK110" s="115">
        <f t="shared" si="50"/>
        <v>-14.609689600000001</v>
      </c>
      <c r="BL110" s="115">
        <f t="shared" si="51"/>
        <v>-4.3656320000000015</v>
      </c>
      <c r="BM110" s="115">
        <f t="shared" si="52"/>
        <v>-24.131627520000002</v>
      </c>
      <c r="BN110" s="115">
        <f t="shared" si="53"/>
        <v>-13.438758400000005</v>
      </c>
      <c r="BO110" s="115">
        <f t="shared" si="54"/>
        <v>-32.357953024000004</v>
      </c>
      <c r="BP110" s="115">
        <f t="shared" si="55"/>
        <v>-21.526510080000008</v>
      </c>
      <c r="BQ110" s="115">
        <f t="shared" si="56"/>
        <v>-40.229543628800002</v>
      </c>
      <c r="BR110" s="115">
        <f t="shared" si="57"/>
        <v>-27.431812096000009</v>
      </c>
      <c r="BS110" s="115">
        <f t="shared" si="58"/>
        <v>-48.15</v>
      </c>
      <c r="BT110" s="115">
        <f t="shared" si="59"/>
        <v>-34.5</v>
      </c>
      <c r="BV110" s="116">
        <f t="shared" si="60"/>
        <v>-9.9999999999999343E-3</v>
      </c>
      <c r="BW110" s="116">
        <f t="shared" si="61"/>
        <v>0.10000000000000003</v>
      </c>
      <c r="BX110" s="116">
        <f t="shared" si="62"/>
        <v>-0.40599999999999997</v>
      </c>
      <c r="BY110" s="116">
        <f t="shared" si="63"/>
        <v>-9.9999999999999343E-3</v>
      </c>
      <c r="BZ110" s="116">
        <f t="shared" si="64"/>
        <v>-0.64507883817427392</v>
      </c>
      <c r="CA110" s="116">
        <f t="shared" si="65"/>
        <v>1.8285714285714301E-2</v>
      </c>
      <c r="CB110" s="116">
        <f t="shared" si="66"/>
        <v>-0.60521846153846159</v>
      </c>
      <c r="CC110" s="116">
        <f t="shared" si="67"/>
        <v>6.3058823529411091E-3</v>
      </c>
      <c r="CD110" s="116">
        <f t="shared" si="68"/>
        <v>-0.58942720000000004</v>
      </c>
      <c r="CE110" s="116">
        <f t="shared" si="69"/>
        <v>2.6431999999999966E-2</v>
      </c>
      <c r="CF110" s="116">
        <f t="shared" si="70"/>
        <v>-0.66407680000000002</v>
      </c>
      <c r="CG110" s="116">
        <f t="shared" si="71"/>
        <v>-0.15053903448275868</v>
      </c>
      <c r="CH110" s="116">
        <f t="shared" si="72"/>
        <v>-0.73126144000000004</v>
      </c>
      <c r="CI110" s="116">
        <f t="shared" si="73"/>
        <v>-0.31252926511627915</v>
      </c>
      <c r="CJ110" s="116">
        <f t="shared" si="74"/>
        <v>-0.75251053544186053</v>
      </c>
      <c r="CK110" s="116">
        <f t="shared" si="75"/>
        <v>-0.37765807157894754</v>
      </c>
      <c r="CL110" s="116">
        <f t="shared" si="76"/>
        <v>-0.75904799299622649</v>
      </c>
      <c r="CM110" s="116">
        <f t="shared" si="77"/>
        <v>-0.39188302994285729</v>
      </c>
      <c r="CN110" s="116">
        <f t="shared" si="78"/>
        <v>-0.76428571428571423</v>
      </c>
      <c r="CO110" s="116">
        <f t="shared" si="79"/>
        <v>-0.4107142857142857</v>
      </c>
    </row>
    <row r="111" spans="1:93" ht="14.5" thickBot="1">
      <c r="A111" s="32" t="s">
        <v>130</v>
      </c>
      <c r="B111" s="33" t="s">
        <v>10</v>
      </c>
      <c r="C111" s="97">
        <v>4</v>
      </c>
      <c r="D111" s="33">
        <v>4</v>
      </c>
      <c r="E111" s="33">
        <v>4</v>
      </c>
      <c r="F111" s="33"/>
      <c r="G111" s="33"/>
      <c r="H111" s="33"/>
      <c r="I111" s="33"/>
      <c r="K111" s="103">
        <f>_xlfn.XLOOKUP($C111,'SQUO grid'!$B$4:$B$18,'SQUO grid'!C$4:C$18,"error",0,1)</f>
        <v>3</v>
      </c>
      <c r="L111" s="103">
        <f>_xlfn.XLOOKUP($C111,'SQUO grid'!$B$4:$B$18,'SQUO grid'!D$4:D$18,"error",0,1)</f>
        <v>9</v>
      </c>
      <c r="M111" s="103">
        <f>_xlfn.XLOOKUP($C111,'SQUO grid'!$B$4:$B$18,'SQUO grid'!E$4:E$18,"error",0,1)</f>
        <v>6</v>
      </c>
      <c r="N111" s="103">
        <f>_xlfn.XLOOKUP($C111,'SQUO grid'!$B$4:$B$18,'SQUO grid'!F$4:F$18,"error",0,1)</f>
        <v>12</v>
      </c>
      <c r="O111" s="103">
        <f>_xlfn.XLOOKUP($C111,'SQUO grid'!$B$4:$B$18,'SQUO grid'!G$4:G$18,"error",0,1)</f>
        <v>12.05</v>
      </c>
      <c r="P111" s="103">
        <f>_xlfn.XLOOKUP($C111,'SQUO grid'!$B$4:$B$18,'SQUO grid'!H$4:H$18,"error",0,1)</f>
        <v>14</v>
      </c>
      <c r="Q111" s="103">
        <f>_xlfn.XLOOKUP($C111,'SQUO grid'!$B$4:$B$18,'SQUO grid'!I$4:I$18,"error",0,1)</f>
        <v>13</v>
      </c>
      <c r="R111" s="103">
        <f>_xlfn.XLOOKUP($C111,'SQUO grid'!$B$4:$B$18,'SQUO grid'!J$4:J$18,"error",0,1)</f>
        <v>17</v>
      </c>
      <c r="S111" s="103">
        <f>_xlfn.XLOOKUP($C111,'SQUO grid'!$B$4:$B$18,'SQUO grid'!K$4:K$18,"error",0,1)</f>
        <v>15</v>
      </c>
      <c r="T111" s="103">
        <f>_xlfn.XLOOKUP($C111,'SQUO grid'!$B$4:$B$18,'SQUO grid'!L$4:L$18,"error",0,1)</f>
        <v>20</v>
      </c>
      <c r="U111" s="103">
        <f>_xlfn.XLOOKUP($C111,'SQUO grid'!$B$4:$B$18,'SQUO grid'!M$4:M$18,"error",0,1)</f>
        <v>22</v>
      </c>
      <c r="V111" s="103">
        <f>_xlfn.XLOOKUP($C111,'SQUO grid'!$B$4:$B$18,'SQUO grid'!N$4:N$18,"error",0,1)</f>
        <v>29</v>
      </c>
      <c r="W111" s="103">
        <f>_xlfn.XLOOKUP($C111,'SQUO grid'!$B$4:$B$18,'SQUO grid'!O$4:O$18,"error",0,1)</f>
        <v>33</v>
      </c>
      <c r="X111" s="103">
        <f>_xlfn.XLOOKUP($C111,'SQUO grid'!$B$4:$B$18,'SQUO grid'!P$4:P$18,"error",0,1)</f>
        <v>43</v>
      </c>
      <c r="Y111" s="103">
        <f>_xlfn.XLOOKUP($C111,'SQUO grid'!$B$4:$B$18,'SQUO grid'!Q$4:Q$18,"error",0,1)</f>
        <v>43</v>
      </c>
      <c r="Z111" s="103">
        <f>_xlfn.XLOOKUP($C111,'SQUO grid'!$B$4:$B$18,'SQUO grid'!R$4:R$18,"error",0,1)</f>
        <v>57</v>
      </c>
      <c r="AA111" s="103">
        <f>_xlfn.XLOOKUP($C111,'SQUO grid'!$B$4:$B$18,'SQUO grid'!S$4:S$18,"error",0,1)</f>
        <v>53</v>
      </c>
      <c r="AB111" s="103">
        <f>_xlfn.XLOOKUP($C111,'SQUO grid'!$B$4:$B$18,'SQUO grid'!T$4:T$18,"error",0,1)</f>
        <v>70</v>
      </c>
      <c r="AC111" s="103">
        <f>_xlfn.XLOOKUP($C111,'SQUO grid'!$B$4:$B$18,'SQUO grid'!U$4:U$18,"error",0,1)</f>
        <v>63</v>
      </c>
      <c r="AD111" s="103">
        <f>_xlfn.XLOOKUP($C111,'SQUO grid'!$B$4:$B$18,'SQUO grid'!V$4:V$18,"error",0,1)</f>
        <v>84</v>
      </c>
      <c r="AF111" s="103">
        <f>_xlfn.XLOOKUP($D111,'Compiled grid proposal'!$C$5:$C$22,'Compiled grid proposal'!D$5:D$22,"error",0,1)</f>
        <v>2.97</v>
      </c>
      <c r="AG111" s="103">
        <f>_xlfn.XLOOKUP($D111,'Compiled grid proposal'!$C$5:$C$22,'Compiled grid proposal'!E$5:E$22,"error",0,1)</f>
        <v>9.9</v>
      </c>
      <c r="AH111" s="103">
        <f>_xlfn.XLOOKUP($D111,'Compiled grid proposal'!$C$5:$C$22,'Compiled grid proposal'!F$5:F$22,"error",0,1)</f>
        <v>3.5640000000000001</v>
      </c>
      <c r="AI111" s="103">
        <f>_xlfn.XLOOKUP($D111,'Compiled grid proposal'!$C$5:$C$22,'Compiled grid proposal'!G$5:G$22,"error",0,1)</f>
        <v>11.88</v>
      </c>
      <c r="AJ111" s="103">
        <f>_xlfn.XLOOKUP($D111,'Compiled grid proposal'!$C$5:$C$22,'Compiled grid proposal'!H$5:H$22,"error",0,1)</f>
        <v>4.2767999999999997</v>
      </c>
      <c r="AK111" s="103">
        <f>_xlfn.XLOOKUP($D111,'Compiled grid proposal'!$C$5:$C$22,'Compiled grid proposal'!I$5:I$22,"error",0,1)</f>
        <v>14.256</v>
      </c>
      <c r="AL111" s="103">
        <f>_xlfn.XLOOKUP($D111,'Compiled grid proposal'!$C$5:$C$22,'Compiled grid proposal'!J$5:J$22,"error",0,1)</f>
        <v>5.1321599999999998</v>
      </c>
      <c r="AM111" s="103">
        <f>_xlfn.XLOOKUP($D111,'Compiled grid proposal'!$C$5:$C$22,'Compiled grid proposal'!K$5:K$22,"error",0,1)</f>
        <v>17.107199999999999</v>
      </c>
      <c r="AN111" s="103">
        <f>_xlfn.XLOOKUP($D111,'Compiled grid proposal'!$C$5:$C$22,'Compiled grid proposal'!L$5:L$22,"error",0,1)</f>
        <v>6.1585919999999996</v>
      </c>
      <c r="AO111" s="103">
        <f>_xlfn.XLOOKUP($D111,'Compiled grid proposal'!$C$5:$C$22,'Compiled grid proposal'!M$5:M$22,"error",0,1)</f>
        <v>20.528639999999999</v>
      </c>
      <c r="AP111" s="103">
        <f>_xlfn.XLOOKUP($D111,'Compiled grid proposal'!$C$5:$C$22,'Compiled grid proposal'!N$5:N$22,"error",0,1)</f>
        <v>7.3903103999999988</v>
      </c>
      <c r="AQ111" s="103">
        <f>_xlfn.XLOOKUP($D111,'Compiled grid proposal'!$C$5:$C$22,'Compiled grid proposal'!O$5:O$22,"error",0,1)</f>
        <v>24.634367999999998</v>
      </c>
      <c r="AR111" s="103">
        <f>_xlfn.XLOOKUP($D111,'Compiled grid proposal'!$C$5:$C$22,'Compiled grid proposal'!P$5:P$22,"error",0,1)</f>
        <v>8.8683724799999979</v>
      </c>
      <c r="AS111" s="103">
        <f>_xlfn.XLOOKUP($D111,'Compiled grid proposal'!$C$5:$C$22,'Compiled grid proposal'!Q$5:Q$22,"error",0,1)</f>
        <v>29.561241599999995</v>
      </c>
      <c r="AT111" s="103">
        <f>_xlfn.XLOOKUP($D111,'Compiled grid proposal'!$C$5:$C$22,'Compiled grid proposal'!R$5:R$22,"error",0,1)</f>
        <v>10.642046975999998</v>
      </c>
      <c r="AU111" s="103">
        <f>_xlfn.XLOOKUP($D111,'Compiled grid proposal'!$C$5:$C$22,'Compiled grid proposal'!S$5:S$22,"error",0,1)</f>
        <v>35.473489919999992</v>
      </c>
      <c r="AV111" s="103">
        <f>_xlfn.XLOOKUP($D111,'Compiled grid proposal'!$C$5:$C$22,'Compiled grid proposal'!T$5:T$22,"error",0,1)</f>
        <v>12.770456371199996</v>
      </c>
      <c r="AW111" s="103">
        <f>_xlfn.XLOOKUP($D111,'Compiled grid proposal'!$C$5:$C$22,'Compiled grid proposal'!U$5:U$22,"error",0,1)</f>
        <v>42.568187903999991</v>
      </c>
      <c r="AX111" s="103">
        <f>_xlfn.XLOOKUP($D111,'Compiled grid proposal'!$C$5:$C$22,'Compiled grid proposal'!V$5:V$22,"error",0,1)</f>
        <v>14.85</v>
      </c>
      <c r="AY111" s="103">
        <f>_xlfn.XLOOKUP($D111,'Compiled grid proposal'!$C$5:$C$22,'Compiled grid proposal'!W$5:W$22,"error",0,1)</f>
        <v>49.5</v>
      </c>
      <c r="BA111" s="115">
        <f t="shared" si="40"/>
        <v>-2.9999999999999805E-2</v>
      </c>
      <c r="BB111" s="115">
        <f t="shared" si="41"/>
        <v>0.90000000000000036</v>
      </c>
      <c r="BC111" s="115">
        <f t="shared" si="42"/>
        <v>-2.4359999999999999</v>
      </c>
      <c r="BD111" s="115">
        <f t="shared" si="43"/>
        <v>-0.11999999999999922</v>
      </c>
      <c r="BE111" s="115">
        <f t="shared" si="44"/>
        <v>-7.773200000000001</v>
      </c>
      <c r="BF111" s="115">
        <f t="shared" si="45"/>
        <v>0.25600000000000023</v>
      </c>
      <c r="BG111" s="115">
        <f t="shared" si="46"/>
        <v>-7.8678400000000002</v>
      </c>
      <c r="BH111" s="115">
        <f t="shared" si="47"/>
        <v>0.10719999999999885</v>
      </c>
      <c r="BI111" s="115">
        <f t="shared" si="48"/>
        <v>-8.8414080000000013</v>
      </c>
      <c r="BJ111" s="115">
        <f t="shared" si="49"/>
        <v>0.52863999999999933</v>
      </c>
      <c r="BK111" s="115">
        <f t="shared" si="50"/>
        <v>-14.609689600000001</v>
      </c>
      <c r="BL111" s="115">
        <f t="shared" si="51"/>
        <v>-4.3656320000000015</v>
      </c>
      <c r="BM111" s="115">
        <f t="shared" si="52"/>
        <v>-24.131627520000002</v>
      </c>
      <c r="BN111" s="115">
        <f t="shared" si="53"/>
        <v>-13.438758400000005</v>
      </c>
      <c r="BO111" s="115">
        <f t="shared" si="54"/>
        <v>-32.357953024000004</v>
      </c>
      <c r="BP111" s="115">
        <f t="shared" si="55"/>
        <v>-21.526510080000008</v>
      </c>
      <c r="BQ111" s="115">
        <f t="shared" si="56"/>
        <v>-40.229543628800002</v>
      </c>
      <c r="BR111" s="115">
        <f t="shared" si="57"/>
        <v>-27.431812096000009</v>
      </c>
      <c r="BS111" s="115">
        <f t="shared" si="58"/>
        <v>-48.15</v>
      </c>
      <c r="BT111" s="115">
        <f t="shared" si="59"/>
        <v>-34.5</v>
      </c>
      <c r="BV111" s="116">
        <f t="shared" si="60"/>
        <v>-9.9999999999999343E-3</v>
      </c>
      <c r="BW111" s="116">
        <f t="shared" si="61"/>
        <v>0.10000000000000003</v>
      </c>
      <c r="BX111" s="116">
        <f t="shared" si="62"/>
        <v>-0.40599999999999997</v>
      </c>
      <c r="BY111" s="116">
        <f t="shared" si="63"/>
        <v>-9.9999999999999343E-3</v>
      </c>
      <c r="BZ111" s="116">
        <f t="shared" si="64"/>
        <v>-0.64507883817427392</v>
      </c>
      <c r="CA111" s="116">
        <f t="shared" si="65"/>
        <v>1.8285714285714301E-2</v>
      </c>
      <c r="CB111" s="116">
        <f t="shared" si="66"/>
        <v>-0.60521846153846159</v>
      </c>
      <c r="CC111" s="116">
        <f t="shared" si="67"/>
        <v>6.3058823529411091E-3</v>
      </c>
      <c r="CD111" s="116">
        <f t="shared" si="68"/>
        <v>-0.58942720000000004</v>
      </c>
      <c r="CE111" s="116">
        <f t="shared" si="69"/>
        <v>2.6431999999999966E-2</v>
      </c>
      <c r="CF111" s="116">
        <f t="shared" si="70"/>
        <v>-0.66407680000000002</v>
      </c>
      <c r="CG111" s="116">
        <f t="shared" si="71"/>
        <v>-0.15053903448275868</v>
      </c>
      <c r="CH111" s="116">
        <f t="shared" si="72"/>
        <v>-0.73126144000000004</v>
      </c>
      <c r="CI111" s="116">
        <f t="shared" si="73"/>
        <v>-0.31252926511627915</v>
      </c>
      <c r="CJ111" s="116">
        <f t="shared" si="74"/>
        <v>-0.75251053544186053</v>
      </c>
      <c r="CK111" s="116">
        <f t="shared" si="75"/>
        <v>-0.37765807157894754</v>
      </c>
      <c r="CL111" s="116">
        <f t="shared" si="76"/>
        <v>-0.75904799299622649</v>
      </c>
      <c r="CM111" s="116">
        <f t="shared" si="77"/>
        <v>-0.39188302994285729</v>
      </c>
      <c r="CN111" s="116">
        <f t="shared" si="78"/>
        <v>-0.76428571428571423</v>
      </c>
      <c r="CO111" s="116">
        <f t="shared" si="79"/>
        <v>-0.4107142857142857</v>
      </c>
    </row>
    <row r="112" spans="1:93" ht="14.5" thickBot="1">
      <c r="A112" s="32" t="s">
        <v>131</v>
      </c>
      <c r="B112" s="33" t="s">
        <v>10</v>
      </c>
      <c r="C112" s="97">
        <v>4</v>
      </c>
      <c r="D112" s="33">
        <v>4</v>
      </c>
      <c r="E112" s="33">
        <v>4</v>
      </c>
      <c r="F112" s="33"/>
      <c r="G112" s="33"/>
      <c r="H112" s="33"/>
      <c r="I112" s="33"/>
      <c r="K112" s="103">
        <f>_xlfn.XLOOKUP($C112,'SQUO grid'!$B$4:$B$18,'SQUO grid'!C$4:C$18,"error",0,1)</f>
        <v>3</v>
      </c>
      <c r="L112" s="103">
        <f>_xlfn.XLOOKUP($C112,'SQUO grid'!$B$4:$B$18,'SQUO grid'!D$4:D$18,"error",0,1)</f>
        <v>9</v>
      </c>
      <c r="M112" s="103">
        <f>_xlfn.XLOOKUP($C112,'SQUO grid'!$B$4:$B$18,'SQUO grid'!E$4:E$18,"error",0,1)</f>
        <v>6</v>
      </c>
      <c r="N112" s="103">
        <f>_xlfn.XLOOKUP($C112,'SQUO grid'!$B$4:$B$18,'SQUO grid'!F$4:F$18,"error",0,1)</f>
        <v>12</v>
      </c>
      <c r="O112" s="103">
        <f>_xlfn.XLOOKUP($C112,'SQUO grid'!$B$4:$B$18,'SQUO grid'!G$4:G$18,"error",0,1)</f>
        <v>12.05</v>
      </c>
      <c r="P112" s="103">
        <f>_xlfn.XLOOKUP($C112,'SQUO grid'!$B$4:$B$18,'SQUO grid'!H$4:H$18,"error",0,1)</f>
        <v>14</v>
      </c>
      <c r="Q112" s="103">
        <f>_xlfn.XLOOKUP($C112,'SQUO grid'!$B$4:$B$18,'SQUO grid'!I$4:I$18,"error",0,1)</f>
        <v>13</v>
      </c>
      <c r="R112" s="103">
        <f>_xlfn.XLOOKUP($C112,'SQUO grid'!$B$4:$B$18,'SQUO grid'!J$4:J$18,"error",0,1)</f>
        <v>17</v>
      </c>
      <c r="S112" s="103">
        <f>_xlfn.XLOOKUP($C112,'SQUO grid'!$B$4:$B$18,'SQUO grid'!K$4:K$18,"error",0,1)</f>
        <v>15</v>
      </c>
      <c r="T112" s="103">
        <f>_xlfn.XLOOKUP($C112,'SQUO grid'!$B$4:$B$18,'SQUO grid'!L$4:L$18,"error",0,1)</f>
        <v>20</v>
      </c>
      <c r="U112" s="103">
        <f>_xlfn.XLOOKUP($C112,'SQUO grid'!$B$4:$B$18,'SQUO grid'!M$4:M$18,"error",0,1)</f>
        <v>22</v>
      </c>
      <c r="V112" s="103">
        <f>_xlfn.XLOOKUP($C112,'SQUO grid'!$B$4:$B$18,'SQUO grid'!N$4:N$18,"error",0,1)</f>
        <v>29</v>
      </c>
      <c r="W112" s="103">
        <f>_xlfn.XLOOKUP($C112,'SQUO grid'!$B$4:$B$18,'SQUO grid'!O$4:O$18,"error",0,1)</f>
        <v>33</v>
      </c>
      <c r="X112" s="103">
        <f>_xlfn.XLOOKUP($C112,'SQUO grid'!$B$4:$B$18,'SQUO grid'!P$4:P$18,"error",0,1)</f>
        <v>43</v>
      </c>
      <c r="Y112" s="103">
        <f>_xlfn.XLOOKUP($C112,'SQUO grid'!$B$4:$B$18,'SQUO grid'!Q$4:Q$18,"error",0,1)</f>
        <v>43</v>
      </c>
      <c r="Z112" s="103">
        <f>_xlfn.XLOOKUP($C112,'SQUO grid'!$B$4:$B$18,'SQUO grid'!R$4:R$18,"error",0,1)</f>
        <v>57</v>
      </c>
      <c r="AA112" s="103">
        <f>_xlfn.XLOOKUP($C112,'SQUO grid'!$B$4:$B$18,'SQUO grid'!S$4:S$18,"error",0,1)</f>
        <v>53</v>
      </c>
      <c r="AB112" s="103">
        <f>_xlfn.XLOOKUP($C112,'SQUO grid'!$B$4:$B$18,'SQUO grid'!T$4:T$18,"error",0,1)</f>
        <v>70</v>
      </c>
      <c r="AC112" s="103">
        <f>_xlfn.XLOOKUP($C112,'SQUO grid'!$B$4:$B$18,'SQUO grid'!U$4:U$18,"error",0,1)</f>
        <v>63</v>
      </c>
      <c r="AD112" s="103">
        <f>_xlfn.XLOOKUP($C112,'SQUO grid'!$B$4:$B$18,'SQUO grid'!V$4:V$18,"error",0,1)</f>
        <v>84</v>
      </c>
      <c r="AF112" s="103">
        <f>_xlfn.XLOOKUP($D112,'Compiled grid proposal'!$C$5:$C$22,'Compiled grid proposal'!D$5:D$22,"error",0,1)</f>
        <v>2.97</v>
      </c>
      <c r="AG112" s="103">
        <f>_xlfn.XLOOKUP($D112,'Compiled grid proposal'!$C$5:$C$22,'Compiled grid proposal'!E$5:E$22,"error",0,1)</f>
        <v>9.9</v>
      </c>
      <c r="AH112" s="103">
        <f>_xlfn.XLOOKUP($D112,'Compiled grid proposal'!$C$5:$C$22,'Compiled grid proposal'!F$5:F$22,"error",0,1)</f>
        <v>3.5640000000000001</v>
      </c>
      <c r="AI112" s="103">
        <f>_xlfn.XLOOKUP($D112,'Compiled grid proposal'!$C$5:$C$22,'Compiled grid proposal'!G$5:G$22,"error",0,1)</f>
        <v>11.88</v>
      </c>
      <c r="AJ112" s="103">
        <f>_xlfn.XLOOKUP($D112,'Compiled grid proposal'!$C$5:$C$22,'Compiled grid proposal'!H$5:H$22,"error",0,1)</f>
        <v>4.2767999999999997</v>
      </c>
      <c r="AK112" s="103">
        <f>_xlfn.XLOOKUP($D112,'Compiled grid proposal'!$C$5:$C$22,'Compiled grid proposal'!I$5:I$22,"error",0,1)</f>
        <v>14.256</v>
      </c>
      <c r="AL112" s="103">
        <f>_xlfn.XLOOKUP($D112,'Compiled grid proposal'!$C$5:$C$22,'Compiled grid proposal'!J$5:J$22,"error",0,1)</f>
        <v>5.1321599999999998</v>
      </c>
      <c r="AM112" s="103">
        <f>_xlfn.XLOOKUP($D112,'Compiled grid proposal'!$C$5:$C$22,'Compiled grid proposal'!K$5:K$22,"error",0,1)</f>
        <v>17.107199999999999</v>
      </c>
      <c r="AN112" s="103">
        <f>_xlfn.XLOOKUP($D112,'Compiled grid proposal'!$C$5:$C$22,'Compiled grid proposal'!L$5:L$22,"error",0,1)</f>
        <v>6.1585919999999996</v>
      </c>
      <c r="AO112" s="103">
        <f>_xlfn.XLOOKUP($D112,'Compiled grid proposal'!$C$5:$C$22,'Compiled grid proposal'!M$5:M$22,"error",0,1)</f>
        <v>20.528639999999999</v>
      </c>
      <c r="AP112" s="103">
        <f>_xlfn.XLOOKUP($D112,'Compiled grid proposal'!$C$5:$C$22,'Compiled grid proposal'!N$5:N$22,"error",0,1)</f>
        <v>7.3903103999999988</v>
      </c>
      <c r="AQ112" s="103">
        <f>_xlfn.XLOOKUP($D112,'Compiled grid proposal'!$C$5:$C$22,'Compiled grid proposal'!O$5:O$22,"error",0,1)</f>
        <v>24.634367999999998</v>
      </c>
      <c r="AR112" s="103">
        <f>_xlfn.XLOOKUP($D112,'Compiled grid proposal'!$C$5:$C$22,'Compiled grid proposal'!P$5:P$22,"error",0,1)</f>
        <v>8.8683724799999979</v>
      </c>
      <c r="AS112" s="103">
        <f>_xlfn.XLOOKUP($D112,'Compiled grid proposal'!$C$5:$C$22,'Compiled grid proposal'!Q$5:Q$22,"error",0,1)</f>
        <v>29.561241599999995</v>
      </c>
      <c r="AT112" s="103">
        <f>_xlfn.XLOOKUP($D112,'Compiled grid proposal'!$C$5:$C$22,'Compiled grid proposal'!R$5:R$22,"error",0,1)</f>
        <v>10.642046975999998</v>
      </c>
      <c r="AU112" s="103">
        <f>_xlfn.XLOOKUP($D112,'Compiled grid proposal'!$C$5:$C$22,'Compiled grid proposal'!S$5:S$22,"error",0,1)</f>
        <v>35.473489919999992</v>
      </c>
      <c r="AV112" s="103">
        <f>_xlfn.XLOOKUP($D112,'Compiled grid proposal'!$C$5:$C$22,'Compiled grid proposal'!T$5:T$22,"error",0,1)</f>
        <v>12.770456371199996</v>
      </c>
      <c r="AW112" s="103">
        <f>_xlfn.XLOOKUP($D112,'Compiled grid proposal'!$C$5:$C$22,'Compiled grid proposal'!U$5:U$22,"error",0,1)</f>
        <v>42.568187903999991</v>
      </c>
      <c r="AX112" s="103">
        <f>_xlfn.XLOOKUP($D112,'Compiled grid proposal'!$C$5:$C$22,'Compiled grid proposal'!V$5:V$22,"error",0,1)</f>
        <v>14.85</v>
      </c>
      <c r="AY112" s="103">
        <f>_xlfn.XLOOKUP($D112,'Compiled grid proposal'!$C$5:$C$22,'Compiled grid proposal'!W$5:W$22,"error",0,1)</f>
        <v>49.5</v>
      </c>
      <c r="BA112" s="115">
        <f t="shared" si="40"/>
        <v>-2.9999999999999805E-2</v>
      </c>
      <c r="BB112" s="115">
        <f t="shared" si="41"/>
        <v>0.90000000000000036</v>
      </c>
      <c r="BC112" s="115">
        <f t="shared" si="42"/>
        <v>-2.4359999999999999</v>
      </c>
      <c r="BD112" s="115">
        <f t="shared" si="43"/>
        <v>-0.11999999999999922</v>
      </c>
      <c r="BE112" s="115">
        <f t="shared" si="44"/>
        <v>-7.773200000000001</v>
      </c>
      <c r="BF112" s="115">
        <f t="shared" si="45"/>
        <v>0.25600000000000023</v>
      </c>
      <c r="BG112" s="115">
        <f t="shared" si="46"/>
        <v>-7.8678400000000002</v>
      </c>
      <c r="BH112" s="115">
        <f t="shared" si="47"/>
        <v>0.10719999999999885</v>
      </c>
      <c r="BI112" s="115">
        <f t="shared" si="48"/>
        <v>-8.8414080000000013</v>
      </c>
      <c r="BJ112" s="115">
        <f t="shared" si="49"/>
        <v>0.52863999999999933</v>
      </c>
      <c r="BK112" s="115">
        <f t="shared" si="50"/>
        <v>-14.609689600000001</v>
      </c>
      <c r="BL112" s="115">
        <f t="shared" si="51"/>
        <v>-4.3656320000000015</v>
      </c>
      <c r="BM112" s="115">
        <f t="shared" si="52"/>
        <v>-24.131627520000002</v>
      </c>
      <c r="BN112" s="115">
        <f t="shared" si="53"/>
        <v>-13.438758400000005</v>
      </c>
      <c r="BO112" s="115">
        <f t="shared" si="54"/>
        <v>-32.357953024000004</v>
      </c>
      <c r="BP112" s="115">
        <f t="shared" si="55"/>
        <v>-21.526510080000008</v>
      </c>
      <c r="BQ112" s="115">
        <f t="shared" si="56"/>
        <v>-40.229543628800002</v>
      </c>
      <c r="BR112" s="115">
        <f t="shared" si="57"/>
        <v>-27.431812096000009</v>
      </c>
      <c r="BS112" s="115">
        <f t="shared" si="58"/>
        <v>-48.15</v>
      </c>
      <c r="BT112" s="115">
        <f t="shared" si="59"/>
        <v>-34.5</v>
      </c>
      <c r="BV112" s="116">
        <f t="shared" si="60"/>
        <v>-9.9999999999999343E-3</v>
      </c>
      <c r="BW112" s="116">
        <f t="shared" si="61"/>
        <v>0.10000000000000003</v>
      </c>
      <c r="BX112" s="116">
        <f t="shared" si="62"/>
        <v>-0.40599999999999997</v>
      </c>
      <c r="BY112" s="116">
        <f t="shared" si="63"/>
        <v>-9.9999999999999343E-3</v>
      </c>
      <c r="BZ112" s="116">
        <f t="shared" si="64"/>
        <v>-0.64507883817427392</v>
      </c>
      <c r="CA112" s="116">
        <f t="shared" si="65"/>
        <v>1.8285714285714301E-2</v>
      </c>
      <c r="CB112" s="116">
        <f t="shared" si="66"/>
        <v>-0.60521846153846159</v>
      </c>
      <c r="CC112" s="116">
        <f t="shared" si="67"/>
        <v>6.3058823529411091E-3</v>
      </c>
      <c r="CD112" s="116">
        <f t="shared" si="68"/>
        <v>-0.58942720000000004</v>
      </c>
      <c r="CE112" s="116">
        <f t="shared" si="69"/>
        <v>2.6431999999999966E-2</v>
      </c>
      <c r="CF112" s="116">
        <f t="shared" si="70"/>
        <v>-0.66407680000000002</v>
      </c>
      <c r="CG112" s="116">
        <f t="shared" si="71"/>
        <v>-0.15053903448275868</v>
      </c>
      <c r="CH112" s="116">
        <f t="shared" si="72"/>
        <v>-0.73126144000000004</v>
      </c>
      <c r="CI112" s="116">
        <f t="shared" si="73"/>
        <v>-0.31252926511627915</v>
      </c>
      <c r="CJ112" s="116">
        <f t="shared" si="74"/>
        <v>-0.75251053544186053</v>
      </c>
      <c r="CK112" s="116">
        <f t="shared" si="75"/>
        <v>-0.37765807157894754</v>
      </c>
      <c r="CL112" s="116">
        <f t="shared" si="76"/>
        <v>-0.75904799299622649</v>
      </c>
      <c r="CM112" s="116">
        <f t="shared" si="77"/>
        <v>-0.39188302994285729</v>
      </c>
      <c r="CN112" s="116">
        <f t="shared" si="78"/>
        <v>-0.76428571428571423</v>
      </c>
      <c r="CO112" s="116">
        <f t="shared" si="79"/>
        <v>-0.4107142857142857</v>
      </c>
    </row>
    <row r="113" spans="1:93" ht="14.5" thickBot="1">
      <c r="A113" s="32" t="s">
        <v>132</v>
      </c>
      <c r="B113" s="33" t="s">
        <v>10</v>
      </c>
      <c r="C113" s="97">
        <v>4</v>
      </c>
      <c r="D113" s="33">
        <v>4</v>
      </c>
      <c r="E113" s="33">
        <v>4</v>
      </c>
      <c r="F113" s="33"/>
      <c r="G113" s="33"/>
      <c r="H113" s="33"/>
      <c r="I113" s="33"/>
      <c r="K113" s="103">
        <f>_xlfn.XLOOKUP($C113,'SQUO grid'!$B$4:$B$18,'SQUO grid'!C$4:C$18,"error",0,1)</f>
        <v>3</v>
      </c>
      <c r="L113" s="103">
        <f>_xlfn.XLOOKUP($C113,'SQUO grid'!$B$4:$B$18,'SQUO grid'!D$4:D$18,"error",0,1)</f>
        <v>9</v>
      </c>
      <c r="M113" s="103">
        <f>_xlfn.XLOOKUP($C113,'SQUO grid'!$B$4:$B$18,'SQUO grid'!E$4:E$18,"error",0,1)</f>
        <v>6</v>
      </c>
      <c r="N113" s="103">
        <f>_xlfn.XLOOKUP($C113,'SQUO grid'!$B$4:$B$18,'SQUO grid'!F$4:F$18,"error",0,1)</f>
        <v>12</v>
      </c>
      <c r="O113" s="103">
        <f>_xlfn.XLOOKUP($C113,'SQUO grid'!$B$4:$B$18,'SQUO grid'!G$4:G$18,"error",0,1)</f>
        <v>12.05</v>
      </c>
      <c r="P113" s="103">
        <f>_xlfn.XLOOKUP($C113,'SQUO grid'!$B$4:$B$18,'SQUO grid'!H$4:H$18,"error",0,1)</f>
        <v>14</v>
      </c>
      <c r="Q113" s="103">
        <f>_xlfn.XLOOKUP($C113,'SQUO grid'!$B$4:$B$18,'SQUO grid'!I$4:I$18,"error",0,1)</f>
        <v>13</v>
      </c>
      <c r="R113" s="103">
        <f>_xlfn.XLOOKUP($C113,'SQUO grid'!$B$4:$B$18,'SQUO grid'!J$4:J$18,"error",0,1)</f>
        <v>17</v>
      </c>
      <c r="S113" s="103">
        <f>_xlfn.XLOOKUP($C113,'SQUO grid'!$B$4:$B$18,'SQUO grid'!K$4:K$18,"error",0,1)</f>
        <v>15</v>
      </c>
      <c r="T113" s="103">
        <f>_xlfn.XLOOKUP($C113,'SQUO grid'!$B$4:$B$18,'SQUO grid'!L$4:L$18,"error",0,1)</f>
        <v>20</v>
      </c>
      <c r="U113" s="103">
        <f>_xlfn.XLOOKUP($C113,'SQUO grid'!$B$4:$B$18,'SQUO grid'!M$4:M$18,"error",0,1)</f>
        <v>22</v>
      </c>
      <c r="V113" s="103">
        <f>_xlfn.XLOOKUP($C113,'SQUO grid'!$B$4:$B$18,'SQUO grid'!N$4:N$18,"error",0,1)</f>
        <v>29</v>
      </c>
      <c r="W113" s="103">
        <f>_xlfn.XLOOKUP($C113,'SQUO grid'!$B$4:$B$18,'SQUO grid'!O$4:O$18,"error",0,1)</f>
        <v>33</v>
      </c>
      <c r="X113" s="103">
        <f>_xlfn.XLOOKUP($C113,'SQUO grid'!$B$4:$B$18,'SQUO grid'!P$4:P$18,"error",0,1)</f>
        <v>43</v>
      </c>
      <c r="Y113" s="103">
        <f>_xlfn.XLOOKUP($C113,'SQUO grid'!$B$4:$B$18,'SQUO grid'!Q$4:Q$18,"error",0,1)</f>
        <v>43</v>
      </c>
      <c r="Z113" s="103">
        <f>_xlfn.XLOOKUP($C113,'SQUO grid'!$B$4:$B$18,'SQUO grid'!R$4:R$18,"error",0,1)</f>
        <v>57</v>
      </c>
      <c r="AA113" s="103">
        <f>_xlfn.XLOOKUP($C113,'SQUO grid'!$B$4:$B$18,'SQUO grid'!S$4:S$18,"error",0,1)</f>
        <v>53</v>
      </c>
      <c r="AB113" s="103">
        <f>_xlfn.XLOOKUP($C113,'SQUO grid'!$B$4:$B$18,'SQUO grid'!T$4:T$18,"error",0,1)</f>
        <v>70</v>
      </c>
      <c r="AC113" s="103">
        <f>_xlfn.XLOOKUP($C113,'SQUO grid'!$B$4:$B$18,'SQUO grid'!U$4:U$18,"error",0,1)</f>
        <v>63</v>
      </c>
      <c r="AD113" s="103">
        <f>_xlfn.XLOOKUP($C113,'SQUO grid'!$B$4:$B$18,'SQUO grid'!V$4:V$18,"error",0,1)</f>
        <v>84</v>
      </c>
      <c r="AF113" s="103">
        <f>_xlfn.XLOOKUP($D113,'Compiled grid proposal'!$C$5:$C$22,'Compiled grid proposal'!D$5:D$22,"error",0,1)</f>
        <v>2.97</v>
      </c>
      <c r="AG113" s="103">
        <f>_xlfn.XLOOKUP($D113,'Compiled grid proposal'!$C$5:$C$22,'Compiled grid proposal'!E$5:E$22,"error",0,1)</f>
        <v>9.9</v>
      </c>
      <c r="AH113" s="103">
        <f>_xlfn.XLOOKUP($D113,'Compiled grid proposal'!$C$5:$C$22,'Compiled grid proposal'!F$5:F$22,"error",0,1)</f>
        <v>3.5640000000000001</v>
      </c>
      <c r="AI113" s="103">
        <f>_xlfn.XLOOKUP($D113,'Compiled grid proposal'!$C$5:$C$22,'Compiled grid proposal'!G$5:G$22,"error",0,1)</f>
        <v>11.88</v>
      </c>
      <c r="AJ113" s="103">
        <f>_xlfn.XLOOKUP($D113,'Compiled grid proposal'!$C$5:$C$22,'Compiled grid proposal'!H$5:H$22,"error",0,1)</f>
        <v>4.2767999999999997</v>
      </c>
      <c r="AK113" s="103">
        <f>_xlfn.XLOOKUP($D113,'Compiled grid proposal'!$C$5:$C$22,'Compiled grid proposal'!I$5:I$22,"error",0,1)</f>
        <v>14.256</v>
      </c>
      <c r="AL113" s="103">
        <f>_xlfn.XLOOKUP($D113,'Compiled grid proposal'!$C$5:$C$22,'Compiled grid proposal'!J$5:J$22,"error",0,1)</f>
        <v>5.1321599999999998</v>
      </c>
      <c r="AM113" s="103">
        <f>_xlfn.XLOOKUP($D113,'Compiled grid proposal'!$C$5:$C$22,'Compiled grid proposal'!K$5:K$22,"error",0,1)</f>
        <v>17.107199999999999</v>
      </c>
      <c r="AN113" s="103">
        <f>_xlfn.XLOOKUP($D113,'Compiled grid proposal'!$C$5:$C$22,'Compiled grid proposal'!L$5:L$22,"error",0,1)</f>
        <v>6.1585919999999996</v>
      </c>
      <c r="AO113" s="103">
        <f>_xlfn.XLOOKUP($D113,'Compiled grid proposal'!$C$5:$C$22,'Compiled grid proposal'!M$5:M$22,"error",0,1)</f>
        <v>20.528639999999999</v>
      </c>
      <c r="AP113" s="103">
        <f>_xlfn.XLOOKUP($D113,'Compiled grid proposal'!$C$5:$C$22,'Compiled grid proposal'!N$5:N$22,"error",0,1)</f>
        <v>7.3903103999999988</v>
      </c>
      <c r="AQ113" s="103">
        <f>_xlfn.XLOOKUP($D113,'Compiled grid proposal'!$C$5:$C$22,'Compiled grid proposal'!O$5:O$22,"error",0,1)</f>
        <v>24.634367999999998</v>
      </c>
      <c r="AR113" s="103">
        <f>_xlfn.XLOOKUP($D113,'Compiled grid proposal'!$C$5:$C$22,'Compiled grid proposal'!P$5:P$22,"error",0,1)</f>
        <v>8.8683724799999979</v>
      </c>
      <c r="AS113" s="103">
        <f>_xlfn.XLOOKUP($D113,'Compiled grid proposal'!$C$5:$C$22,'Compiled grid proposal'!Q$5:Q$22,"error",0,1)</f>
        <v>29.561241599999995</v>
      </c>
      <c r="AT113" s="103">
        <f>_xlfn.XLOOKUP($D113,'Compiled grid proposal'!$C$5:$C$22,'Compiled grid proposal'!R$5:R$22,"error",0,1)</f>
        <v>10.642046975999998</v>
      </c>
      <c r="AU113" s="103">
        <f>_xlfn.XLOOKUP($D113,'Compiled grid proposal'!$C$5:$C$22,'Compiled grid proposal'!S$5:S$22,"error",0,1)</f>
        <v>35.473489919999992</v>
      </c>
      <c r="AV113" s="103">
        <f>_xlfn.XLOOKUP($D113,'Compiled grid proposal'!$C$5:$C$22,'Compiled grid proposal'!T$5:T$22,"error",0,1)</f>
        <v>12.770456371199996</v>
      </c>
      <c r="AW113" s="103">
        <f>_xlfn.XLOOKUP($D113,'Compiled grid proposal'!$C$5:$C$22,'Compiled grid proposal'!U$5:U$22,"error",0,1)</f>
        <v>42.568187903999991</v>
      </c>
      <c r="AX113" s="103">
        <f>_xlfn.XLOOKUP($D113,'Compiled grid proposal'!$C$5:$C$22,'Compiled grid proposal'!V$5:V$22,"error",0,1)</f>
        <v>14.85</v>
      </c>
      <c r="AY113" s="103">
        <f>_xlfn.XLOOKUP($D113,'Compiled grid proposal'!$C$5:$C$22,'Compiled grid proposal'!W$5:W$22,"error",0,1)</f>
        <v>49.5</v>
      </c>
      <c r="BA113" s="115">
        <f t="shared" si="40"/>
        <v>-2.9999999999999805E-2</v>
      </c>
      <c r="BB113" s="115">
        <f t="shared" si="41"/>
        <v>0.90000000000000036</v>
      </c>
      <c r="BC113" s="115">
        <f t="shared" si="42"/>
        <v>-2.4359999999999999</v>
      </c>
      <c r="BD113" s="115">
        <f t="shared" si="43"/>
        <v>-0.11999999999999922</v>
      </c>
      <c r="BE113" s="115">
        <f t="shared" si="44"/>
        <v>-7.773200000000001</v>
      </c>
      <c r="BF113" s="115">
        <f t="shared" si="45"/>
        <v>0.25600000000000023</v>
      </c>
      <c r="BG113" s="115">
        <f t="shared" si="46"/>
        <v>-7.8678400000000002</v>
      </c>
      <c r="BH113" s="115">
        <f t="shared" si="47"/>
        <v>0.10719999999999885</v>
      </c>
      <c r="BI113" s="115">
        <f t="shared" si="48"/>
        <v>-8.8414080000000013</v>
      </c>
      <c r="BJ113" s="115">
        <f t="shared" si="49"/>
        <v>0.52863999999999933</v>
      </c>
      <c r="BK113" s="115">
        <f t="shared" si="50"/>
        <v>-14.609689600000001</v>
      </c>
      <c r="BL113" s="115">
        <f t="shared" si="51"/>
        <v>-4.3656320000000015</v>
      </c>
      <c r="BM113" s="115">
        <f t="shared" si="52"/>
        <v>-24.131627520000002</v>
      </c>
      <c r="BN113" s="115">
        <f t="shared" si="53"/>
        <v>-13.438758400000005</v>
      </c>
      <c r="BO113" s="115">
        <f t="shared" si="54"/>
        <v>-32.357953024000004</v>
      </c>
      <c r="BP113" s="115">
        <f t="shared" si="55"/>
        <v>-21.526510080000008</v>
      </c>
      <c r="BQ113" s="115">
        <f t="shared" si="56"/>
        <v>-40.229543628800002</v>
      </c>
      <c r="BR113" s="115">
        <f t="shared" si="57"/>
        <v>-27.431812096000009</v>
      </c>
      <c r="BS113" s="115">
        <f t="shared" si="58"/>
        <v>-48.15</v>
      </c>
      <c r="BT113" s="115">
        <f t="shared" si="59"/>
        <v>-34.5</v>
      </c>
      <c r="BV113" s="116">
        <f t="shared" si="60"/>
        <v>-9.9999999999999343E-3</v>
      </c>
      <c r="BW113" s="116">
        <f t="shared" si="61"/>
        <v>0.10000000000000003</v>
      </c>
      <c r="BX113" s="116">
        <f t="shared" si="62"/>
        <v>-0.40599999999999997</v>
      </c>
      <c r="BY113" s="116">
        <f t="shared" si="63"/>
        <v>-9.9999999999999343E-3</v>
      </c>
      <c r="BZ113" s="116">
        <f t="shared" si="64"/>
        <v>-0.64507883817427392</v>
      </c>
      <c r="CA113" s="116">
        <f t="shared" si="65"/>
        <v>1.8285714285714301E-2</v>
      </c>
      <c r="CB113" s="116">
        <f t="shared" si="66"/>
        <v>-0.60521846153846159</v>
      </c>
      <c r="CC113" s="116">
        <f t="shared" si="67"/>
        <v>6.3058823529411091E-3</v>
      </c>
      <c r="CD113" s="116">
        <f t="shared" si="68"/>
        <v>-0.58942720000000004</v>
      </c>
      <c r="CE113" s="116">
        <f t="shared" si="69"/>
        <v>2.6431999999999966E-2</v>
      </c>
      <c r="CF113" s="116">
        <f t="shared" si="70"/>
        <v>-0.66407680000000002</v>
      </c>
      <c r="CG113" s="116">
        <f t="shared" si="71"/>
        <v>-0.15053903448275868</v>
      </c>
      <c r="CH113" s="116">
        <f t="shared" si="72"/>
        <v>-0.73126144000000004</v>
      </c>
      <c r="CI113" s="116">
        <f t="shared" si="73"/>
        <v>-0.31252926511627915</v>
      </c>
      <c r="CJ113" s="116">
        <f t="shared" si="74"/>
        <v>-0.75251053544186053</v>
      </c>
      <c r="CK113" s="116">
        <f t="shared" si="75"/>
        <v>-0.37765807157894754</v>
      </c>
      <c r="CL113" s="116">
        <f t="shared" si="76"/>
        <v>-0.75904799299622649</v>
      </c>
      <c r="CM113" s="116">
        <f t="shared" si="77"/>
        <v>-0.39188302994285729</v>
      </c>
      <c r="CN113" s="116">
        <f t="shared" si="78"/>
        <v>-0.76428571428571423</v>
      </c>
      <c r="CO113" s="116">
        <f t="shared" si="79"/>
        <v>-0.4107142857142857</v>
      </c>
    </row>
    <row r="114" spans="1:93" ht="28.5" thickBot="1">
      <c r="A114" s="32" t="s">
        <v>133</v>
      </c>
      <c r="B114" s="33" t="s">
        <v>10</v>
      </c>
      <c r="C114" s="97">
        <v>4</v>
      </c>
      <c r="D114" s="33">
        <v>4</v>
      </c>
      <c r="E114" s="33">
        <v>4</v>
      </c>
      <c r="F114" s="33"/>
      <c r="G114" s="33"/>
      <c r="H114" s="33"/>
      <c r="I114" s="33" t="s">
        <v>18</v>
      </c>
      <c r="K114" s="103">
        <f>_xlfn.XLOOKUP($C114,'SQUO grid'!$B$4:$B$18,'SQUO grid'!C$4:C$18,"error",0,1)</f>
        <v>3</v>
      </c>
      <c r="L114" s="103">
        <f>_xlfn.XLOOKUP($C114,'SQUO grid'!$B$4:$B$18,'SQUO grid'!D$4:D$18,"error",0,1)</f>
        <v>9</v>
      </c>
      <c r="M114" s="103">
        <f>_xlfn.XLOOKUP($C114,'SQUO grid'!$B$4:$B$18,'SQUO grid'!E$4:E$18,"error",0,1)</f>
        <v>6</v>
      </c>
      <c r="N114" s="103">
        <f>_xlfn.XLOOKUP($C114,'SQUO grid'!$B$4:$B$18,'SQUO grid'!F$4:F$18,"error",0,1)</f>
        <v>12</v>
      </c>
      <c r="O114" s="103">
        <f>_xlfn.XLOOKUP($C114,'SQUO grid'!$B$4:$B$18,'SQUO grid'!G$4:G$18,"error",0,1)</f>
        <v>12.05</v>
      </c>
      <c r="P114" s="103">
        <f>_xlfn.XLOOKUP($C114,'SQUO grid'!$B$4:$B$18,'SQUO grid'!H$4:H$18,"error",0,1)</f>
        <v>14</v>
      </c>
      <c r="Q114" s="103">
        <f>_xlfn.XLOOKUP($C114,'SQUO grid'!$B$4:$B$18,'SQUO grid'!I$4:I$18,"error",0,1)</f>
        <v>13</v>
      </c>
      <c r="R114" s="103">
        <f>_xlfn.XLOOKUP($C114,'SQUO grid'!$B$4:$B$18,'SQUO grid'!J$4:J$18,"error",0,1)</f>
        <v>17</v>
      </c>
      <c r="S114" s="103">
        <f>_xlfn.XLOOKUP($C114,'SQUO grid'!$B$4:$B$18,'SQUO grid'!K$4:K$18,"error",0,1)</f>
        <v>15</v>
      </c>
      <c r="T114" s="103">
        <f>_xlfn.XLOOKUP($C114,'SQUO grid'!$B$4:$B$18,'SQUO grid'!L$4:L$18,"error",0,1)</f>
        <v>20</v>
      </c>
      <c r="U114" s="103">
        <f>_xlfn.XLOOKUP($C114,'SQUO grid'!$B$4:$B$18,'SQUO grid'!M$4:M$18,"error",0,1)</f>
        <v>22</v>
      </c>
      <c r="V114" s="103">
        <f>_xlfn.XLOOKUP($C114,'SQUO grid'!$B$4:$B$18,'SQUO grid'!N$4:N$18,"error",0,1)</f>
        <v>29</v>
      </c>
      <c r="W114" s="103">
        <f>_xlfn.XLOOKUP($C114,'SQUO grid'!$B$4:$B$18,'SQUO grid'!O$4:O$18,"error",0,1)</f>
        <v>33</v>
      </c>
      <c r="X114" s="103">
        <f>_xlfn.XLOOKUP($C114,'SQUO grid'!$B$4:$B$18,'SQUO grid'!P$4:P$18,"error",0,1)</f>
        <v>43</v>
      </c>
      <c r="Y114" s="103">
        <f>_xlfn.XLOOKUP($C114,'SQUO grid'!$B$4:$B$18,'SQUO grid'!Q$4:Q$18,"error",0,1)</f>
        <v>43</v>
      </c>
      <c r="Z114" s="103">
        <f>_xlfn.XLOOKUP($C114,'SQUO grid'!$B$4:$B$18,'SQUO grid'!R$4:R$18,"error",0,1)</f>
        <v>57</v>
      </c>
      <c r="AA114" s="103">
        <f>_xlfn.XLOOKUP($C114,'SQUO grid'!$B$4:$B$18,'SQUO grid'!S$4:S$18,"error",0,1)</f>
        <v>53</v>
      </c>
      <c r="AB114" s="103">
        <f>_xlfn.XLOOKUP($C114,'SQUO grid'!$B$4:$B$18,'SQUO grid'!T$4:T$18,"error",0,1)</f>
        <v>70</v>
      </c>
      <c r="AC114" s="103">
        <f>_xlfn.XLOOKUP($C114,'SQUO grid'!$B$4:$B$18,'SQUO grid'!U$4:U$18,"error",0,1)</f>
        <v>63</v>
      </c>
      <c r="AD114" s="103">
        <f>_xlfn.XLOOKUP($C114,'SQUO grid'!$B$4:$B$18,'SQUO grid'!V$4:V$18,"error",0,1)</f>
        <v>84</v>
      </c>
      <c r="AF114" s="103">
        <f>_xlfn.XLOOKUP($D114,'Compiled grid proposal'!$C$5:$C$22,'Compiled grid proposal'!D$5:D$22,"error",0,1)</f>
        <v>2.97</v>
      </c>
      <c r="AG114" s="103">
        <f>_xlfn.XLOOKUP($D114,'Compiled grid proposal'!$C$5:$C$22,'Compiled grid proposal'!E$5:E$22,"error",0,1)</f>
        <v>9.9</v>
      </c>
      <c r="AH114" s="103">
        <f>_xlfn.XLOOKUP($D114,'Compiled grid proposal'!$C$5:$C$22,'Compiled grid proposal'!F$5:F$22,"error",0,1)</f>
        <v>3.5640000000000001</v>
      </c>
      <c r="AI114" s="103">
        <f>_xlfn.XLOOKUP($D114,'Compiled grid proposal'!$C$5:$C$22,'Compiled grid proposal'!G$5:G$22,"error",0,1)</f>
        <v>11.88</v>
      </c>
      <c r="AJ114" s="103">
        <f>_xlfn.XLOOKUP($D114,'Compiled grid proposal'!$C$5:$C$22,'Compiled grid proposal'!H$5:H$22,"error",0,1)</f>
        <v>4.2767999999999997</v>
      </c>
      <c r="AK114" s="103">
        <f>_xlfn.XLOOKUP($D114,'Compiled grid proposal'!$C$5:$C$22,'Compiled grid proposal'!I$5:I$22,"error",0,1)</f>
        <v>14.256</v>
      </c>
      <c r="AL114" s="103">
        <f>_xlfn.XLOOKUP($D114,'Compiled grid proposal'!$C$5:$C$22,'Compiled grid proposal'!J$5:J$22,"error",0,1)</f>
        <v>5.1321599999999998</v>
      </c>
      <c r="AM114" s="103">
        <f>_xlfn.XLOOKUP($D114,'Compiled grid proposal'!$C$5:$C$22,'Compiled grid proposal'!K$5:K$22,"error",0,1)</f>
        <v>17.107199999999999</v>
      </c>
      <c r="AN114" s="103">
        <f>_xlfn.XLOOKUP($D114,'Compiled grid proposal'!$C$5:$C$22,'Compiled grid proposal'!L$5:L$22,"error",0,1)</f>
        <v>6.1585919999999996</v>
      </c>
      <c r="AO114" s="103">
        <f>_xlfn.XLOOKUP($D114,'Compiled grid proposal'!$C$5:$C$22,'Compiled grid proposal'!M$5:M$22,"error",0,1)</f>
        <v>20.528639999999999</v>
      </c>
      <c r="AP114" s="103">
        <f>_xlfn.XLOOKUP($D114,'Compiled grid proposal'!$C$5:$C$22,'Compiled grid proposal'!N$5:N$22,"error",0,1)</f>
        <v>7.3903103999999988</v>
      </c>
      <c r="AQ114" s="103">
        <f>_xlfn.XLOOKUP($D114,'Compiled grid proposal'!$C$5:$C$22,'Compiled grid proposal'!O$5:O$22,"error",0,1)</f>
        <v>24.634367999999998</v>
      </c>
      <c r="AR114" s="103">
        <f>_xlfn.XLOOKUP($D114,'Compiled grid proposal'!$C$5:$C$22,'Compiled grid proposal'!P$5:P$22,"error",0,1)</f>
        <v>8.8683724799999979</v>
      </c>
      <c r="AS114" s="103">
        <f>_xlfn.XLOOKUP($D114,'Compiled grid proposal'!$C$5:$C$22,'Compiled grid proposal'!Q$5:Q$22,"error",0,1)</f>
        <v>29.561241599999995</v>
      </c>
      <c r="AT114" s="103">
        <f>_xlfn.XLOOKUP($D114,'Compiled grid proposal'!$C$5:$C$22,'Compiled grid proposal'!R$5:R$22,"error",0,1)</f>
        <v>10.642046975999998</v>
      </c>
      <c r="AU114" s="103">
        <f>_xlfn.XLOOKUP($D114,'Compiled grid proposal'!$C$5:$C$22,'Compiled grid proposal'!S$5:S$22,"error",0,1)</f>
        <v>35.473489919999992</v>
      </c>
      <c r="AV114" s="103">
        <f>_xlfn.XLOOKUP($D114,'Compiled grid proposal'!$C$5:$C$22,'Compiled grid proposal'!T$5:T$22,"error",0,1)</f>
        <v>12.770456371199996</v>
      </c>
      <c r="AW114" s="103">
        <f>_xlfn.XLOOKUP($D114,'Compiled grid proposal'!$C$5:$C$22,'Compiled grid proposal'!U$5:U$22,"error",0,1)</f>
        <v>42.568187903999991</v>
      </c>
      <c r="AX114" s="103">
        <f>_xlfn.XLOOKUP($D114,'Compiled grid proposal'!$C$5:$C$22,'Compiled grid proposal'!V$5:V$22,"error",0,1)</f>
        <v>14.85</v>
      </c>
      <c r="AY114" s="103">
        <f>_xlfn.XLOOKUP($D114,'Compiled grid proposal'!$C$5:$C$22,'Compiled grid proposal'!W$5:W$22,"error",0,1)</f>
        <v>49.5</v>
      </c>
      <c r="BA114" s="115">
        <f t="shared" si="40"/>
        <v>-2.9999999999999805E-2</v>
      </c>
      <c r="BB114" s="115">
        <f t="shared" si="41"/>
        <v>0.90000000000000036</v>
      </c>
      <c r="BC114" s="115">
        <f t="shared" si="42"/>
        <v>-2.4359999999999999</v>
      </c>
      <c r="BD114" s="115">
        <f t="shared" si="43"/>
        <v>-0.11999999999999922</v>
      </c>
      <c r="BE114" s="115">
        <f t="shared" si="44"/>
        <v>-7.773200000000001</v>
      </c>
      <c r="BF114" s="115">
        <f t="shared" si="45"/>
        <v>0.25600000000000023</v>
      </c>
      <c r="BG114" s="115">
        <f t="shared" si="46"/>
        <v>-7.8678400000000002</v>
      </c>
      <c r="BH114" s="115">
        <f t="shared" si="47"/>
        <v>0.10719999999999885</v>
      </c>
      <c r="BI114" s="115">
        <f t="shared" si="48"/>
        <v>-8.8414080000000013</v>
      </c>
      <c r="BJ114" s="115">
        <f t="shared" si="49"/>
        <v>0.52863999999999933</v>
      </c>
      <c r="BK114" s="115">
        <f t="shared" si="50"/>
        <v>-14.609689600000001</v>
      </c>
      <c r="BL114" s="115">
        <f t="shared" si="51"/>
        <v>-4.3656320000000015</v>
      </c>
      <c r="BM114" s="115">
        <f t="shared" si="52"/>
        <v>-24.131627520000002</v>
      </c>
      <c r="BN114" s="115">
        <f t="shared" si="53"/>
        <v>-13.438758400000005</v>
      </c>
      <c r="BO114" s="115">
        <f t="shared" si="54"/>
        <v>-32.357953024000004</v>
      </c>
      <c r="BP114" s="115">
        <f t="shared" si="55"/>
        <v>-21.526510080000008</v>
      </c>
      <c r="BQ114" s="115">
        <f t="shared" si="56"/>
        <v>-40.229543628800002</v>
      </c>
      <c r="BR114" s="115">
        <f t="shared" si="57"/>
        <v>-27.431812096000009</v>
      </c>
      <c r="BS114" s="115">
        <f t="shared" si="58"/>
        <v>-48.15</v>
      </c>
      <c r="BT114" s="115">
        <f t="shared" si="59"/>
        <v>-34.5</v>
      </c>
      <c r="BV114" s="116">
        <f t="shared" si="60"/>
        <v>-9.9999999999999343E-3</v>
      </c>
      <c r="BW114" s="116">
        <f t="shared" si="61"/>
        <v>0.10000000000000003</v>
      </c>
      <c r="BX114" s="116">
        <f t="shared" si="62"/>
        <v>-0.40599999999999997</v>
      </c>
      <c r="BY114" s="116">
        <f t="shared" si="63"/>
        <v>-9.9999999999999343E-3</v>
      </c>
      <c r="BZ114" s="116">
        <f t="shared" si="64"/>
        <v>-0.64507883817427392</v>
      </c>
      <c r="CA114" s="116">
        <f t="shared" si="65"/>
        <v>1.8285714285714301E-2</v>
      </c>
      <c r="CB114" s="116">
        <f t="shared" si="66"/>
        <v>-0.60521846153846159</v>
      </c>
      <c r="CC114" s="116">
        <f t="shared" si="67"/>
        <v>6.3058823529411091E-3</v>
      </c>
      <c r="CD114" s="116">
        <f t="shared" si="68"/>
        <v>-0.58942720000000004</v>
      </c>
      <c r="CE114" s="116">
        <f t="shared" si="69"/>
        <v>2.6431999999999966E-2</v>
      </c>
      <c r="CF114" s="116">
        <f t="shared" si="70"/>
        <v>-0.66407680000000002</v>
      </c>
      <c r="CG114" s="116">
        <f t="shared" si="71"/>
        <v>-0.15053903448275868</v>
      </c>
      <c r="CH114" s="116">
        <f t="shared" si="72"/>
        <v>-0.73126144000000004</v>
      </c>
      <c r="CI114" s="116">
        <f t="shared" si="73"/>
        <v>-0.31252926511627915</v>
      </c>
      <c r="CJ114" s="116">
        <f t="shared" si="74"/>
        <v>-0.75251053544186053</v>
      </c>
      <c r="CK114" s="116">
        <f t="shared" si="75"/>
        <v>-0.37765807157894754</v>
      </c>
      <c r="CL114" s="116">
        <f t="shared" si="76"/>
        <v>-0.75904799299622649</v>
      </c>
      <c r="CM114" s="116">
        <f t="shared" si="77"/>
        <v>-0.39188302994285729</v>
      </c>
      <c r="CN114" s="116">
        <f t="shared" si="78"/>
        <v>-0.76428571428571423</v>
      </c>
      <c r="CO114" s="116">
        <f t="shared" si="79"/>
        <v>-0.4107142857142857</v>
      </c>
    </row>
    <row r="115" spans="1:93" ht="14.5" thickBot="1">
      <c r="A115" s="32" t="s">
        <v>134</v>
      </c>
      <c r="B115" s="33" t="s">
        <v>10</v>
      </c>
      <c r="C115" s="97">
        <v>4</v>
      </c>
      <c r="D115" s="33">
        <v>4</v>
      </c>
      <c r="E115" s="33">
        <v>4</v>
      </c>
      <c r="F115" s="33"/>
      <c r="G115" s="33"/>
      <c r="H115" s="33"/>
      <c r="I115" s="33"/>
      <c r="K115" s="103">
        <f>_xlfn.XLOOKUP($C115,'SQUO grid'!$B$4:$B$18,'SQUO grid'!C$4:C$18,"error",0,1)</f>
        <v>3</v>
      </c>
      <c r="L115" s="103">
        <f>_xlfn.XLOOKUP($C115,'SQUO grid'!$B$4:$B$18,'SQUO grid'!D$4:D$18,"error",0,1)</f>
        <v>9</v>
      </c>
      <c r="M115" s="103">
        <f>_xlfn.XLOOKUP($C115,'SQUO grid'!$B$4:$B$18,'SQUO grid'!E$4:E$18,"error",0,1)</f>
        <v>6</v>
      </c>
      <c r="N115" s="103">
        <f>_xlfn.XLOOKUP($C115,'SQUO grid'!$B$4:$B$18,'SQUO grid'!F$4:F$18,"error",0,1)</f>
        <v>12</v>
      </c>
      <c r="O115" s="103">
        <f>_xlfn.XLOOKUP($C115,'SQUO grid'!$B$4:$B$18,'SQUO grid'!G$4:G$18,"error",0,1)</f>
        <v>12.05</v>
      </c>
      <c r="P115" s="103">
        <f>_xlfn.XLOOKUP($C115,'SQUO grid'!$B$4:$B$18,'SQUO grid'!H$4:H$18,"error",0,1)</f>
        <v>14</v>
      </c>
      <c r="Q115" s="103">
        <f>_xlfn.XLOOKUP($C115,'SQUO grid'!$B$4:$B$18,'SQUO grid'!I$4:I$18,"error",0,1)</f>
        <v>13</v>
      </c>
      <c r="R115" s="103">
        <f>_xlfn.XLOOKUP($C115,'SQUO grid'!$B$4:$B$18,'SQUO grid'!J$4:J$18,"error",0,1)</f>
        <v>17</v>
      </c>
      <c r="S115" s="103">
        <f>_xlfn.XLOOKUP($C115,'SQUO grid'!$B$4:$B$18,'SQUO grid'!K$4:K$18,"error",0,1)</f>
        <v>15</v>
      </c>
      <c r="T115" s="103">
        <f>_xlfn.XLOOKUP($C115,'SQUO grid'!$B$4:$B$18,'SQUO grid'!L$4:L$18,"error",0,1)</f>
        <v>20</v>
      </c>
      <c r="U115" s="103">
        <f>_xlfn.XLOOKUP($C115,'SQUO grid'!$B$4:$B$18,'SQUO grid'!M$4:M$18,"error",0,1)</f>
        <v>22</v>
      </c>
      <c r="V115" s="103">
        <f>_xlfn.XLOOKUP($C115,'SQUO grid'!$B$4:$B$18,'SQUO grid'!N$4:N$18,"error",0,1)</f>
        <v>29</v>
      </c>
      <c r="W115" s="103">
        <f>_xlfn.XLOOKUP($C115,'SQUO grid'!$B$4:$B$18,'SQUO grid'!O$4:O$18,"error",0,1)</f>
        <v>33</v>
      </c>
      <c r="X115" s="103">
        <f>_xlfn.XLOOKUP($C115,'SQUO grid'!$B$4:$B$18,'SQUO grid'!P$4:P$18,"error",0,1)</f>
        <v>43</v>
      </c>
      <c r="Y115" s="103">
        <f>_xlfn.XLOOKUP($C115,'SQUO grid'!$B$4:$B$18,'SQUO grid'!Q$4:Q$18,"error",0,1)</f>
        <v>43</v>
      </c>
      <c r="Z115" s="103">
        <f>_xlfn.XLOOKUP($C115,'SQUO grid'!$B$4:$B$18,'SQUO grid'!R$4:R$18,"error",0,1)</f>
        <v>57</v>
      </c>
      <c r="AA115" s="103">
        <f>_xlfn.XLOOKUP($C115,'SQUO grid'!$B$4:$B$18,'SQUO grid'!S$4:S$18,"error",0,1)</f>
        <v>53</v>
      </c>
      <c r="AB115" s="103">
        <f>_xlfn.XLOOKUP($C115,'SQUO grid'!$B$4:$B$18,'SQUO grid'!T$4:T$18,"error",0,1)</f>
        <v>70</v>
      </c>
      <c r="AC115" s="103">
        <f>_xlfn.XLOOKUP($C115,'SQUO grid'!$B$4:$B$18,'SQUO grid'!U$4:U$18,"error",0,1)</f>
        <v>63</v>
      </c>
      <c r="AD115" s="103">
        <f>_xlfn.XLOOKUP($C115,'SQUO grid'!$B$4:$B$18,'SQUO grid'!V$4:V$18,"error",0,1)</f>
        <v>84</v>
      </c>
      <c r="AF115" s="103">
        <f>_xlfn.XLOOKUP($D115,'Compiled grid proposal'!$C$5:$C$22,'Compiled grid proposal'!D$5:D$22,"error",0,1)</f>
        <v>2.97</v>
      </c>
      <c r="AG115" s="103">
        <f>_xlfn.XLOOKUP($D115,'Compiled grid proposal'!$C$5:$C$22,'Compiled grid proposal'!E$5:E$22,"error",0,1)</f>
        <v>9.9</v>
      </c>
      <c r="AH115" s="103">
        <f>_xlfn.XLOOKUP($D115,'Compiled grid proposal'!$C$5:$C$22,'Compiled grid proposal'!F$5:F$22,"error",0,1)</f>
        <v>3.5640000000000001</v>
      </c>
      <c r="AI115" s="103">
        <f>_xlfn.XLOOKUP($D115,'Compiled grid proposal'!$C$5:$C$22,'Compiled grid proposal'!G$5:G$22,"error",0,1)</f>
        <v>11.88</v>
      </c>
      <c r="AJ115" s="103">
        <f>_xlfn.XLOOKUP($D115,'Compiled grid proposal'!$C$5:$C$22,'Compiled grid proposal'!H$5:H$22,"error",0,1)</f>
        <v>4.2767999999999997</v>
      </c>
      <c r="AK115" s="103">
        <f>_xlfn.XLOOKUP($D115,'Compiled grid proposal'!$C$5:$C$22,'Compiled grid proposal'!I$5:I$22,"error",0,1)</f>
        <v>14.256</v>
      </c>
      <c r="AL115" s="103">
        <f>_xlfn.XLOOKUP($D115,'Compiled grid proposal'!$C$5:$C$22,'Compiled grid proposal'!J$5:J$22,"error",0,1)</f>
        <v>5.1321599999999998</v>
      </c>
      <c r="AM115" s="103">
        <f>_xlfn.XLOOKUP($D115,'Compiled grid proposal'!$C$5:$C$22,'Compiled grid proposal'!K$5:K$22,"error",0,1)</f>
        <v>17.107199999999999</v>
      </c>
      <c r="AN115" s="103">
        <f>_xlfn.XLOOKUP($D115,'Compiled grid proposal'!$C$5:$C$22,'Compiled grid proposal'!L$5:L$22,"error",0,1)</f>
        <v>6.1585919999999996</v>
      </c>
      <c r="AO115" s="103">
        <f>_xlfn.XLOOKUP($D115,'Compiled grid proposal'!$C$5:$C$22,'Compiled grid proposal'!M$5:M$22,"error",0,1)</f>
        <v>20.528639999999999</v>
      </c>
      <c r="AP115" s="103">
        <f>_xlfn.XLOOKUP($D115,'Compiled grid proposal'!$C$5:$C$22,'Compiled grid proposal'!N$5:N$22,"error",0,1)</f>
        <v>7.3903103999999988</v>
      </c>
      <c r="AQ115" s="103">
        <f>_xlfn.XLOOKUP($D115,'Compiled grid proposal'!$C$5:$C$22,'Compiled grid proposal'!O$5:O$22,"error",0,1)</f>
        <v>24.634367999999998</v>
      </c>
      <c r="AR115" s="103">
        <f>_xlfn.XLOOKUP($D115,'Compiled grid proposal'!$C$5:$C$22,'Compiled grid proposal'!P$5:P$22,"error",0,1)</f>
        <v>8.8683724799999979</v>
      </c>
      <c r="AS115" s="103">
        <f>_xlfn.XLOOKUP($D115,'Compiled grid proposal'!$C$5:$C$22,'Compiled grid proposal'!Q$5:Q$22,"error",0,1)</f>
        <v>29.561241599999995</v>
      </c>
      <c r="AT115" s="103">
        <f>_xlfn.XLOOKUP($D115,'Compiled grid proposal'!$C$5:$C$22,'Compiled grid proposal'!R$5:R$22,"error",0,1)</f>
        <v>10.642046975999998</v>
      </c>
      <c r="AU115" s="103">
        <f>_xlfn.XLOOKUP($D115,'Compiled grid proposal'!$C$5:$C$22,'Compiled grid proposal'!S$5:S$22,"error",0,1)</f>
        <v>35.473489919999992</v>
      </c>
      <c r="AV115" s="103">
        <f>_xlfn.XLOOKUP($D115,'Compiled grid proposal'!$C$5:$C$22,'Compiled grid proposal'!T$5:T$22,"error",0,1)</f>
        <v>12.770456371199996</v>
      </c>
      <c r="AW115" s="103">
        <f>_xlfn.XLOOKUP($D115,'Compiled grid proposal'!$C$5:$C$22,'Compiled grid proposal'!U$5:U$22,"error",0,1)</f>
        <v>42.568187903999991</v>
      </c>
      <c r="AX115" s="103">
        <f>_xlfn.XLOOKUP($D115,'Compiled grid proposal'!$C$5:$C$22,'Compiled grid proposal'!V$5:V$22,"error",0,1)</f>
        <v>14.85</v>
      </c>
      <c r="AY115" s="103">
        <f>_xlfn.XLOOKUP($D115,'Compiled grid proposal'!$C$5:$C$22,'Compiled grid proposal'!W$5:W$22,"error",0,1)</f>
        <v>49.5</v>
      </c>
      <c r="BA115" s="115">
        <f t="shared" si="40"/>
        <v>-2.9999999999999805E-2</v>
      </c>
      <c r="BB115" s="115">
        <f t="shared" si="41"/>
        <v>0.90000000000000036</v>
      </c>
      <c r="BC115" s="115">
        <f t="shared" si="42"/>
        <v>-2.4359999999999999</v>
      </c>
      <c r="BD115" s="115">
        <f t="shared" si="43"/>
        <v>-0.11999999999999922</v>
      </c>
      <c r="BE115" s="115">
        <f t="shared" si="44"/>
        <v>-7.773200000000001</v>
      </c>
      <c r="BF115" s="115">
        <f t="shared" si="45"/>
        <v>0.25600000000000023</v>
      </c>
      <c r="BG115" s="115">
        <f t="shared" si="46"/>
        <v>-7.8678400000000002</v>
      </c>
      <c r="BH115" s="115">
        <f t="shared" si="47"/>
        <v>0.10719999999999885</v>
      </c>
      <c r="BI115" s="115">
        <f t="shared" si="48"/>
        <v>-8.8414080000000013</v>
      </c>
      <c r="BJ115" s="115">
        <f t="shared" si="49"/>
        <v>0.52863999999999933</v>
      </c>
      <c r="BK115" s="115">
        <f t="shared" si="50"/>
        <v>-14.609689600000001</v>
      </c>
      <c r="BL115" s="115">
        <f t="shared" si="51"/>
        <v>-4.3656320000000015</v>
      </c>
      <c r="BM115" s="115">
        <f t="shared" si="52"/>
        <v>-24.131627520000002</v>
      </c>
      <c r="BN115" s="115">
        <f t="shared" si="53"/>
        <v>-13.438758400000005</v>
      </c>
      <c r="BO115" s="115">
        <f t="shared" si="54"/>
        <v>-32.357953024000004</v>
      </c>
      <c r="BP115" s="115">
        <f t="shared" si="55"/>
        <v>-21.526510080000008</v>
      </c>
      <c r="BQ115" s="115">
        <f t="shared" si="56"/>
        <v>-40.229543628800002</v>
      </c>
      <c r="BR115" s="115">
        <f t="shared" si="57"/>
        <v>-27.431812096000009</v>
      </c>
      <c r="BS115" s="115">
        <f t="shared" si="58"/>
        <v>-48.15</v>
      </c>
      <c r="BT115" s="115">
        <f t="shared" si="59"/>
        <v>-34.5</v>
      </c>
      <c r="BV115" s="116">
        <f t="shared" si="60"/>
        <v>-9.9999999999999343E-3</v>
      </c>
      <c r="BW115" s="116">
        <f t="shared" si="61"/>
        <v>0.10000000000000003</v>
      </c>
      <c r="BX115" s="116">
        <f t="shared" si="62"/>
        <v>-0.40599999999999997</v>
      </c>
      <c r="BY115" s="116">
        <f t="shared" si="63"/>
        <v>-9.9999999999999343E-3</v>
      </c>
      <c r="BZ115" s="116">
        <f t="shared" si="64"/>
        <v>-0.64507883817427392</v>
      </c>
      <c r="CA115" s="116">
        <f t="shared" si="65"/>
        <v>1.8285714285714301E-2</v>
      </c>
      <c r="CB115" s="116">
        <f t="shared" si="66"/>
        <v>-0.60521846153846159</v>
      </c>
      <c r="CC115" s="116">
        <f t="shared" si="67"/>
        <v>6.3058823529411091E-3</v>
      </c>
      <c r="CD115" s="116">
        <f t="shared" si="68"/>
        <v>-0.58942720000000004</v>
      </c>
      <c r="CE115" s="116">
        <f t="shared" si="69"/>
        <v>2.6431999999999966E-2</v>
      </c>
      <c r="CF115" s="116">
        <f t="shared" si="70"/>
        <v>-0.66407680000000002</v>
      </c>
      <c r="CG115" s="116">
        <f t="shared" si="71"/>
        <v>-0.15053903448275868</v>
      </c>
      <c r="CH115" s="116">
        <f t="shared" si="72"/>
        <v>-0.73126144000000004</v>
      </c>
      <c r="CI115" s="116">
        <f t="shared" si="73"/>
        <v>-0.31252926511627915</v>
      </c>
      <c r="CJ115" s="116">
        <f t="shared" si="74"/>
        <v>-0.75251053544186053</v>
      </c>
      <c r="CK115" s="116">
        <f t="shared" si="75"/>
        <v>-0.37765807157894754</v>
      </c>
      <c r="CL115" s="116">
        <f t="shared" si="76"/>
        <v>-0.75904799299622649</v>
      </c>
      <c r="CM115" s="116">
        <f t="shared" si="77"/>
        <v>-0.39188302994285729</v>
      </c>
      <c r="CN115" s="116">
        <f t="shared" si="78"/>
        <v>-0.76428571428571423</v>
      </c>
      <c r="CO115" s="116">
        <f t="shared" si="79"/>
        <v>-0.4107142857142857</v>
      </c>
    </row>
    <row r="116" spans="1:93" ht="14.5" thickBot="1">
      <c r="A116" s="32" t="s">
        <v>135</v>
      </c>
      <c r="B116" s="33" t="s">
        <v>10</v>
      </c>
      <c r="C116" s="97">
        <v>4</v>
      </c>
      <c r="D116" s="33">
        <v>4</v>
      </c>
      <c r="E116" s="33">
        <v>4</v>
      </c>
      <c r="F116" s="33"/>
      <c r="G116" s="33"/>
      <c r="H116" s="33"/>
      <c r="I116" s="33"/>
      <c r="K116" s="103">
        <f>_xlfn.XLOOKUP($C116,'SQUO grid'!$B$4:$B$18,'SQUO grid'!C$4:C$18,"error",0,1)</f>
        <v>3</v>
      </c>
      <c r="L116" s="103">
        <f>_xlfn.XLOOKUP($C116,'SQUO grid'!$B$4:$B$18,'SQUO grid'!D$4:D$18,"error",0,1)</f>
        <v>9</v>
      </c>
      <c r="M116" s="103">
        <f>_xlfn.XLOOKUP($C116,'SQUO grid'!$B$4:$B$18,'SQUO grid'!E$4:E$18,"error",0,1)</f>
        <v>6</v>
      </c>
      <c r="N116" s="103">
        <f>_xlfn.XLOOKUP($C116,'SQUO grid'!$B$4:$B$18,'SQUO grid'!F$4:F$18,"error",0,1)</f>
        <v>12</v>
      </c>
      <c r="O116" s="103">
        <f>_xlfn.XLOOKUP($C116,'SQUO grid'!$B$4:$B$18,'SQUO grid'!G$4:G$18,"error",0,1)</f>
        <v>12.05</v>
      </c>
      <c r="P116" s="103">
        <f>_xlfn.XLOOKUP($C116,'SQUO grid'!$B$4:$B$18,'SQUO grid'!H$4:H$18,"error",0,1)</f>
        <v>14</v>
      </c>
      <c r="Q116" s="103">
        <f>_xlfn.XLOOKUP($C116,'SQUO grid'!$B$4:$B$18,'SQUO grid'!I$4:I$18,"error",0,1)</f>
        <v>13</v>
      </c>
      <c r="R116" s="103">
        <f>_xlfn.XLOOKUP($C116,'SQUO grid'!$B$4:$B$18,'SQUO grid'!J$4:J$18,"error",0,1)</f>
        <v>17</v>
      </c>
      <c r="S116" s="103">
        <f>_xlfn.XLOOKUP($C116,'SQUO grid'!$B$4:$B$18,'SQUO grid'!K$4:K$18,"error",0,1)</f>
        <v>15</v>
      </c>
      <c r="T116" s="103">
        <f>_xlfn.XLOOKUP($C116,'SQUO grid'!$B$4:$B$18,'SQUO grid'!L$4:L$18,"error",0,1)</f>
        <v>20</v>
      </c>
      <c r="U116" s="103">
        <f>_xlfn.XLOOKUP($C116,'SQUO grid'!$B$4:$B$18,'SQUO grid'!M$4:M$18,"error",0,1)</f>
        <v>22</v>
      </c>
      <c r="V116" s="103">
        <f>_xlfn.XLOOKUP($C116,'SQUO grid'!$B$4:$B$18,'SQUO grid'!N$4:N$18,"error",0,1)</f>
        <v>29</v>
      </c>
      <c r="W116" s="103">
        <f>_xlfn.XLOOKUP($C116,'SQUO grid'!$B$4:$B$18,'SQUO grid'!O$4:O$18,"error",0,1)</f>
        <v>33</v>
      </c>
      <c r="X116" s="103">
        <f>_xlfn.XLOOKUP($C116,'SQUO grid'!$B$4:$B$18,'SQUO grid'!P$4:P$18,"error",0,1)</f>
        <v>43</v>
      </c>
      <c r="Y116" s="103">
        <f>_xlfn.XLOOKUP($C116,'SQUO grid'!$B$4:$B$18,'SQUO grid'!Q$4:Q$18,"error",0,1)</f>
        <v>43</v>
      </c>
      <c r="Z116" s="103">
        <f>_xlfn.XLOOKUP($C116,'SQUO grid'!$B$4:$B$18,'SQUO grid'!R$4:R$18,"error",0,1)</f>
        <v>57</v>
      </c>
      <c r="AA116" s="103">
        <f>_xlfn.XLOOKUP($C116,'SQUO grid'!$B$4:$B$18,'SQUO grid'!S$4:S$18,"error",0,1)</f>
        <v>53</v>
      </c>
      <c r="AB116" s="103">
        <f>_xlfn.XLOOKUP($C116,'SQUO grid'!$B$4:$B$18,'SQUO grid'!T$4:T$18,"error",0,1)</f>
        <v>70</v>
      </c>
      <c r="AC116" s="103">
        <f>_xlfn.XLOOKUP($C116,'SQUO grid'!$B$4:$B$18,'SQUO grid'!U$4:U$18,"error",0,1)</f>
        <v>63</v>
      </c>
      <c r="AD116" s="103">
        <f>_xlfn.XLOOKUP($C116,'SQUO grid'!$B$4:$B$18,'SQUO grid'!V$4:V$18,"error",0,1)</f>
        <v>84</v>
      </c>
      <c r="AF116" s="103">
        <f>_xlfn.XLOOKUP($D116,'Compiled grid proposal'!$C$5:$C$22,'Compiled grid proposal'!D$5:D$22,"error",0,1)</f>
        <v>2.97</v>
      </c>
      <c r="AG116" s="103">
        <f>_xlfn.XLOOKUP($D116,'Compiled grid proposal'!$C$5:$C$22,'Compiled grid proposal'!E$5:E$22,"error",0,1)</f>
        <v>9.9</v>
      </c>
      <c r="AH116" s="103">
        <f>_xlfn.XLOOKUP($D116,'Compiled grid proposal'!$C$5:$C$22,'Compiled grid proposal'!F$5:F$22,"error",0,1)</f>
        <v>3.5640000000000001</v>
      </c>
      <c r="AI116" s="103">
        <f>_xlfn.XLOOKUP($D116,'Compiled grid proposal'!$C$5:$C$22,'Compiled grid proposal'!G$5:G$22,"error",0,1)</f>
        <v>11.88</v>
      </c>
      <c r="AJ116" s="103">
        <f>_xlfn.XLOOKUP($D116,'Compiled grid proposal'!$C$5:$C$22,'Compiled grid proposal'!H$5:H$22,"error",0,1)</f>
        <v>4.2767999999999997</v>
      </c>
      <c r="AK116" s="103">
        <f>_xlfn.XLOOKUP($D116,'Compiled grid proposal'!$C$5:$C$22,'Compiled grid proposal'!I$5:I$22,"error",0,1)</f>
        <v>14.256</v>
      </c>
      <c r="AL116" s="103">
        <f>_xlfn.XLOOKUP($D116,'Compiled grid proposal'!$C$5:$C$22,'Compiled grid proposal'!J$5:J$22,"error",0,1)</f>
        <v>5.1321599999999998</v>
      </c>
      <c r="AM116" s="103">
        <f>_xlfn.XLOOKUP($D116,'Compiled grid proposal'!$C$5:$C$22,'Compiled grid proposal'!K$5:K$22,"error",0,1)</f>
        <v>17.107199999999999</v>
      </c>
      <c r="AN116" s="103">
        <f>_xlfn.XLOOKUP($D116,'Compiled grid proposal'!$C$5:$C$22,'Compiled grid proposal'!L$5:L$22,"error",0,1)</f>
        <v>6.1585919999999996</v>
      </c>
      <c r="AO116" s="103">
        <f>_xlfn.XLOOKUP($D116,'Compiled grid proposal'!$C$5:$C$22,'Compiled grid proposal'!M$5:M$22,"error",0,1)</f>
        <v>20.528639999999999</v>
      </c>
      <c r="AP116" s="103">
        <f>_xlfn.XLOOKUP($D116,'Compiled grid proposal'!$C$5:$C$22,'Compiled grid proposal'!N$5:N$22,"error",0,1)</f>
        <v>7.3903103999999988</v>
      </c>
      <c r="AQ116" s="103">
        <f>_xlfn.XLOOKUP($D116,'Compiled grid proposal'!$C$5:$C$22,'Compiled grid proposal'!O$5:O$22,"error",0,1)</f>
        <v>24.634367999999998</v>
      </c>
      <c r="AR116" s="103">
        <f>_xlfn.XLOOKUP($D116,'Compiled grid proposal'!$C$5:$C$22,'Compiled grid proposal'!P$5:P$22,"error",0,1)</f>
        <v>8.8683724799999979</v>
      </c>
      <c r="AS116" s="103">
        <f>_xlfn.XLOOKUP($D116,'Compiled grid proposal'!$C$5:$C$22,'Compiled grid proposal'!Q$5:Q$22,"error",0,1)</f>
        <v>29.561241599999995</v>
      </c>
      <c r="AT116" s="103">
        <f>_xlfn.XLOOKUP($D116,'Compiled grid proposal'!$C$5:$C$22,'Compiled grid proposal'!R$5:R$22,"error",0,1)</f>
        <v>10.642046975999998</v>
      </c>
      <c r="AU116" s="103">
        <f>_xlfn.XLOOKUP($D116,'Compiled grid proposal'!$C$5:$C$22,'Compiled grid proposal'!S$5:S$22,"error",0,1)</f>
        <v>35.473489919999992</v>
      </c>
      <c r="AV116" s="103">
        <f>_xlfn.XLOOKUP($D116,'Compiled grid proposal'!$C$5:$C$22,'Compiled grid proposal'!T$5:T$22,"error",0,1)</f>
        <v>12.770456371199996</v>
      </c>
      <c r="AW116" s="103">
        <f>_xlfn.XLOOKUP($D116,'Compiled grid proposal'!$C$5:$C$22,'Compiled grid proposal'!U$5:U$22,"error",0,1)</f>
        <v>42.568187903999991</v>
      </c>
      <c r="AX116" s="103">
        <f>_xlfn.XLOOKUP($D116,'Compiled grid proposal'!$C$5:$C$22,'Compiled grid proposal'!V$5:V$22,"error",0,1)</f>
        <v>14.85</v>
      </c>
      <c r="AY116" s="103">
        <f>_xlfn.XLOOKUP($D116,'Compiled grid proposal'!$C$5:$C$22,'Compiled grid proposal'!W$5:W$22,"error",0,1)</f>
        <v>49.5</v>
      </c>
      <c r="BA116" s="115">
        <f t="shared" si="40"/>
        <v>-2.9999999999999805E-2</v>
      </c>
      <c r="BB116" s="115">
        <f t="shared" si="41"/>
        <v>0.90000000000000036</v>
      </c>
      <c r="BC116" s="115">
        <f t="shared" si="42"/>
        <v>-2.4359999999999999</v>
      </c>
      <c r="BD116" s="115">
        <f t="shared" si="43"/>
        <v>-0.11999999999999922</v>
      </c>
      <c r="BE116" s="115">
        <f t="shared" si="44"/>
        <v>-7.773200000000001</v>
      </c>
      <c r="BF116" s="115">
        <f t="shared" si="45"/>
        <v>0.25600000000000023</v>
      </c>
      <c r="BG116" s="115">
        <f t="shared" si="46"/>
        <v>-7.8678400000000002</v>
      </c>
      <c r="BH116" s="115">
        <f t="shared" si="47"/>
        <v>0.10719999999999885</v>
      </c>
      <c r="BI116" s="115">
        <f t="shared" si="48"/>
        <v>-8.8414080000000013</v>
      </c>
      <c r="BJ116" s="115">
        <f t="shared" si="49"/>
        <v>0.52863999999999933</v>
      </c>
      <c r="BK116" s="115">
        <f t="shared" si="50"/>
        <v>-14.609689600000001</v>
      </c>
      <c r="BL116" s="115">
        <f t="shared" si="51"/>
        <v>-4.3656320000000015</v>
      </c>
      <c r="BM116" s="115">
        <f t="shared" si="52"/>
        <v>-24.131627520000002</v>
      </c>
      <c r="BN116" s="115">
        <f t="shared" si="53"/>
        <v>-13.438758400000005</v>
      </c>
      <c r="BO116" s="115">
        <f t="shared" si="54"/>
        <v>-32.357953024000004</v>
      </c>
      <c r="BP116" s="115">
        <f t="shared" si="55"/>
        <v>-21.526510080000008</v>
      </c>
      <c r="BQ116" s="115">
        <f t="shared" si="56"/>
        <v>-40.229543628800002</v>
      </c>
      <c r="BR116" s="115">
        <f t="shared" si="57"/>
        <v>-27.431812096000009</v>
      </c>
      <c r="BS116" s="115">
        <f t="shared" si="58"/>
        <v>-48.15</v>
      </c>
      <c r="BT116" s="115">
        <f t="shared" si="59"/>
        <v>-34.5</v>
      </c>
      <c r="BV116" s="116">
        <f t="shared" si="60"/>
        <v>-9.9999999999999343E-3</v>
      </c>
      <c r="BW116" s="116">
        <f t="shared" si="61"/>
        <v>0.10000000000000003</v>
      </c>
      <c r="BX116" s="116">
        <f t="shared" si="62"/>
        <v>-0.40599999999999997</v>
      </c>
      <c r="BY116" s="116">
        <f t="shared" si="63"/>
        <v>-9.9999999999999343E-3</v>
      </c>
      <c r="BZ116" s="116">
        <f t="shared" si="64"/>
        <v>-0.64507883817427392</v>
      </c>
      <c r="CA116" s="116">
        <f t="shared" si="65"/>
        <v>1.8285714285714301E-2</v>
      </c>
      <c r="CB116" s="116">
        <f t="shared" si="66"/>
        <v>-0.60521846153846159</v>
      </c>
      <c r="CC116" s="116">
        <f t="shared" si="67"/>
        <v>6.3058823529411091E-3</v>
      </c>
      <c r="CD116" s="116">
        <f t="shared" si="68"/>
        <v>-0.58942720000000004</v>
      </c>
      <c r="CE116" s="116">
        <f t="shared" si="69"/>
        <v>2.6431999999999966E-2</v>
      </c>
      <c r="CF116" s="116">
        <f t="shared" si="70"/>
        <v>-0.66407680000000002</v>
      </c>
      <c r="CG116" s="116">
        <f t="shared" si="71"/>
        <v>-0.15053903448275868</v>
      </c>
      <c r="CH116" s="116">
        <f t="shared" si="72"/>
        <v>-0.73126144000000004</v>
      </c>
      <c r="CI116" s="116">
        <f t="shared" si="73"/>
        <v>-0.31252926511627915</v>
      </c>
      <c r="CJ116" s="116">
        <f t="shared" si="74"/>
        <v>-0.75251053544186053</v>
      </c>
      <c r="CK116" s="116">
        <f t="shared" si="75"/>
        <v>-0.37765807157894754</v>
      </c>
      <c r="CL116" s="116">
        <f t="shared" si="76"/>
        <v>-0.75904799299622649</v>
      </c>
      <c r="CM116" s="116">
        <f t="shared" si="77"/>
        <v>-0.39188302994285729</v>
      </c>
      <c r="CN116" s="116">
        <f t="shared" si="78"/>
        <v>-0.76428571428571423</v>
      </c>
      <c r="CO116" s="116">
        <f t="shared" si="79"/>
        <v>-0.4107142857142857</v>
      </c>
    </row>
    <row r="117" spans="1:93" ht="14.5" thickBot="1">
      <c r="A117" s="32" t="s">
        <v>136</v>
      </c>
      <c r="B117" s="33" t="s">
        <v>10</v>
      </c>
      <c r="C117" s="97">
        <v>4</v>
      </c>
      <c r="D117" s="33">
        <v>4</v>
      </c>
      <c r="E117" s="33">
        <v>8</v>
      </c>
      <c r="F117" s="33"/>
      <c r="G117" s="33"/>
      <c r="H117" s="33"/>
      <c r="I117" s="33" t="s">
        <v>18</v>
      </c>
      <c r="K117" s="103">
        <f>_xlfn.XLOOKUP($C117,'SQUO grid'!$B$4:$B$18,'SQUO grid'!C$4:C$18,"error",0,1)</f>
        <v>3</v>
      </c>
      <c r="L117" s="103">
        <f>_xlfn.XLOOKUP($C117,'SQUO grid'!$B$4:$B$18,'SQUO grid'!D$4:D$18,"error",0,1)</f>
        <v>9</v>
      </c>
      <c r="M117" s="103">
        <f>_xlfn.XLOOKUP($C117,'SQUO grid'!$B$4:$B$18,'SQUO grid'!E$4:E$18,"error",0,1)</f>
        <v>6</v>
      </c>
      <c r="N117" s="103">
        <f>_xlfn.XLOOKUP($C117,'SQUO grid'!$B$4:$B$18,'SQUO grid'!F$4:F$18,"error",0,1)</f>
        <v>12</v>
      </c>
      <c r="O117" s="103">
        <f>_xlfn.XLOOKUP($C117,'SQUO grid'!$B$4:$B$18,'SQUO grid'!G$4:G$18,"error",0,1)</f>
        <v>12.05</v>
      </c>
      <c r="P117" s="103">
        <f>_xlfn.XLOOKUP($C117,'SQUO grid'!$B$4:$B$18,'SQUO grid'!H$4:H$18,"error",0,1)</f>
        <v>14</v>
      </c>
      <c r="Q117" s="103">
        <f>_xlfn.XLOOKUP($C117,'SQUO grid'!$B$4:$B$18,'SQUO grid'!I$4:I$18,"error",0,1)</f>
        <v>13</v>
      </c>
      <c r="R117" s="103">
        <f>_xlfn.XLOOKUP($C117,'SQUO grid'!$B$4:$B$18,'SQUO grid'!J$4:J$18,"error",0,1)</f>
        <v>17</v>
      </c>
      <c r="S117" s="103">
        <f>_xlfn.XLOOKUP($C117,'SQUO grid'!$B$4:$B$18,'SQUO grid'!K$4:K$18,"error",0,1)</f>
        <v>15</v>
      </c>
      <c r="T117" s="103">
        <f>_xlfn.XLOOKUP($C117,'SQUO grid'!$B$4:$B$18,'SQUO grid'!L$4:L$18,"error",0,1)</f>
        <v>20</v>
      </c>
      <c r="U117" s="103">
        <f>_xlfn.XLOOKUP($C117,'SQUO grid'!$B$4:$B$18,'SQUO grid'!M$4:M$18,"error",0,1)</f>
        <v>22</v>
      </c>
      <c r="V117" s="103">
        <f>_xlfn.XLOOKUP($C117,'SQUO grid'!$B$4:$B$18,'SQUO grid'!N$4:N$18,"error",0,1)</f>
        <v>29</v>
      </c>
      <c r="W117" s="103">
        <f>_xlfn.XLOOKUP($C117,'SQUO grid'!$B$4:$B$18,'SQUO grid'!O$4:O$18,"error",0,1)</f>
        <v>33</v>
      </c>
      <c r="X117" s="103">
        <f>_xlfn.XLOOKUP($C117,'SQUO grid'!$B$4:$B$18,'SQUO grid'!P$4:P$18,"error",0,1)</f>
        <v>43</v>
      </c>
      <c r="Y117" s="103">
        <f>_xlfn.XLOOKUP($C117,'SQUO grid'!$B$4:$B$18,'SQUO grid'!Q$4:Q$18,"error",0,1)</f>
        <v>43</v>
      </c>
      <c r="Z117" s="103">
        <f>_xlfn.XLOOKUP($C117,'SQUO grid'!$B$4:$B$18,'SQUO grid'!R$4:R$18,"error",0,1)</f>
        <v>57</v>
      </c>
      <c r="AA117" s="103">
        <f>_xlfn.XLOOKUP($C117,'SQUO grid'!$B$4:$B$18,'SQUO grid'!S$4:S$18,"error",0,1)</f>
        <v>53</v>
      </c>
      <c r="AB117" s="103">
        <f>_xlfn.XLOOKUP($C117,'SQUO grid'!$B$4:$B$18,'SQUO grid'!T$4:T$18,"error",0,1)</f>
        <v>70</v>
      </c>
      <c r="AC117" s="103">
        <f>_xlfn.XLOOKUP($C117,'SQUO grid'!$B$4:$B$18,'SQUO grid'!U$4:U$18,"error",0,1)</f>
        <v>63</v>
      </c>
      <c r="AD117" s="103">
        <f>_xlfn.XLOOKUP($C117,'SQUO grid'!$B$4:$B$18,'SQUO grid'!V$4:V$18,"error",0,1)</f>
        <v>84</v>
      </c>
      <c r="AF117" s="103">
        <f>_xlfn.XLOOKUP($D117,'Compiled grid proposal'!$C$5:$C$22,'Compiled grid proposal'!D$5:D$22,"error",0,1)</f>
        <v>2.97</v>
      </c>
      <c r="AG117" s="103">
        <f>_xlfn.XLOOKUP($D117,'Compiled grid proposal'!$C$5:$C$22,'Compiled grid proposal'!E$5:E$22,"error",0,1)</f>
        <v>9.9</v>
      </c>
      <c r="AH117" s="103">
        <f>_xlfn.XLOOKUP($D117,'Compiled grid proposal'!$C$5:$C$22,'Compiled grid proposal'!F$5:F$22,"error",0,1)</f>
        <v>3.5640000000000001</v>
      </c>
      <c r="AI117" s="103">
        <f>_xlfn.XLOOKUP($D117,'Compiled grid proposal'!$C$5:$C$22,'Compiled grid proposal'!G$5:G$22,"error",0,1)</f>
        <v>11.88</v>
      </c>
      <c r="AJ117" s="103">
        <f>_xlfn.XLOOKUP($D117,'Compiled grid proposal'!$C$5:$C$22,'Compiled grid proposal'!H$5:H$22,"error",0,1)</f>
        <v>4.2767999999999997</v>
      </c>
      <c r="AK117" s="103">
        <f>_xlfn.XLOOKUP($D117,'Compiled grid proposal'!$C$5:$C$22,'Compiled grid proposal'!I$5:I$22,"error",0,1)</f>
        <v>14.256</v>
      </c>
      <c r="AL117" s="103">
        <f>_xlfn.XLOOKUP($D117,'Compiled grid proposal'!$C$5:$C$22,'Compiled grid proposal'!J$5:J$22,"error",0,1)</f>
        <v>5.1321599999999998</v>
      </c>
      <c r="AM117" s="103">
        <f>_xlfn.XLOOKUP($D117,'Compiled grid proposal'!$C$5:$C$22,'Compiled grid proposal'!K$5:K$22,"error",0,1)</f>
        <v>17.107199999999999</v>
      </c>
      <c r="AN117" s="103">
        <f>_xlfn.XLOOKUP($D117,'Compiled grid proposal'!$C$5:$C$22,'Compiled grid proposal'!L$5:L$22,"error",0,1)</f>
        <v>6.1585919999999996</v>
      </c>
      <c r="AO117" s="103">
        <f>_xlfn.XLOOKUP($D117,'Compiled grid proposal'!$C$5:$C$22,'Compiled grid proposal'!M$5:M$22,"error",0,1)</f>
        <v>20.528639999999999</v>
      </c>
      <c r="AP117" s="103">
        <f>_xlfn.XLOOKUP($D117,'Compiled grid proposal'!$C$5:$C$22,'Compiled grid proposal'!N$5:N$22,"error",0,1)</f>
        <v>7.3903103999999988</v>
      </c>
      <c r="AQ117" s="103">
        <f>_xlfn.XLOOKUP($D117,'Compiled grid proposal'!$C$5:$C$22,'Compiled grid proposal'!O$5:O$22,"error",0,1)</f>
        <v>24.634367999999998</v>
      </c>
      <c r="AR117" s="103">
        <f>_xlfn.XLOOKUP($D117,'Compiled grid proposal'!$C$5:$C$22,'Compiled grid proposal'!P$5:P$22,"error",0,1)</f>
        <v>8.8683724799999979</v>
      </c>
      <c r="AS117" s="103">
        <f>_xlfn.XLOOKUP($D117,'Compiled grid proposal'!$C$5:$C$22,'Compiled grid proposal'!Q$5:Q$22,"error",0,1)</f>
        <v>29.561241599999995</v>
      </c>
      <c r="AT117" s="103">
        <f>_xlfn.XLOOKUP($D117,'Compiled grid proposal'!$C$5:$C$22,'Compiled grid proposal'!R$5:R$22,"error",0,1)</f>
        <v>10.642046975999998</v>
      </c>
      <c r="AU117" s="103">
        <f>_xlfn.XLOOKUP($D117,'Compiled grid proposal'!$C$5:$C$22,'Compiled grid proposal'!S$5:S$22,"error",0,1)</f>
        <v>35.473489919999992</v>
      </c>
      <c r="AV117" s="103">
        <f>_xlfn.XLOOKUP($D117,'Compiled grid proposal'!$C$5:$C$22,'Compiled grid proposal'!T$5:T$22,"error",0,1)</f>
        <v>12.770456371199996</v>
      </c>
      <c r="AW117" s="103">
        <f>_xlfn.XLOOKUP($D117,'Compiled grid proposal'!$C$5:$C$22,'Compiled grid proposal'!U$5:U$22,"error",0,1)</f>
        <v>42.568187903999991</v>
      </c>
      <c r="AX117" s="103">
        <f>_xlfn.XLOOKUP($D117,'Compiled grid proposal'!$C$5:$C$22,'Compiled grid proposal'!V$5:V$22,"error",0,1)</f>
        <v>14.85</v>
      </c>
      <c r="AY117" s="103">
        <f>_xlfn.XLOOKUP($D117,'Compiled grid proposal'!$C$5:$C$22,'Compiled grid proposal'!W$5:W$22,"error",0,1)</f>
        <v>49.5</v>
      </c>
      <c r="BA117" s="115">
        <f t="shared" si="40"/>
        <v>-2.9999999999999805E-2</v>
      </c>
      <c r="BB117" s="115">
        <f t="shared" si="41"/>
        <v>0.90000000000000036</v>
      </c>
      <c r="BC117" s="115">
        <f t="shared" si="42"/>
        <v>-2.4359999999999999</v>
      </c>
      <c r="BD117" s="115">
        <f t="shared" si="43"/>
        <v>-0.11999999999999922</v>
      </c>
      <c r="BE117" s="115">
        <f t="shared" si="44"/>
        <v>-7.773200000000001</v>
      </c>
      <c r="BF117" s="115">
        <f t="shared" si="45"/>
        <v>0.25600000000000023</v>
      </c>
      <c r="BG117" s="115">
        <f t="shared" si="46"/>
        <v>-7.8678400000000002</v>
      </c>
      <c r="BH117" s="115">
        <f t="shared" si="47"/>
        <v>0.10719999999999885</v>
      </c>
      <c r="BI117" s="115">
        <f t="shared" si="48"/>
        <v>-8.8414080000000013</v>
      </c>
      <c r="BJ117" s="115">
        <f t="shared" si="49"/>
        <v>0.52863999999999933</v>
      </c>
      <c r="BK117" s="115">
        <f t="shared" si="50"/>
        <v>-14.609689600000001</v>
      </c>
      <c r="BL117" s="115">
        <f t="shared" si="51"/>
        <v>-4.3656320000000015</v>
      </c>
      <c r="BM117" s="115">
        <f t="shared" si="52"/>
        <v>-24.131627520000002</v>
      </c>
      <c r="BN117" s="115">
        <f t="shared" si="53"/>
        <v>-13.438758400000005</v>
      </c>
      <c r="BO117" s="115">
        <f t="shared" si="54"/>
        <v>-32.357953024000004</v>
      </c>
      <c r="BP117" s="115">
        <f t="shared" si="55"/>
        <v>-21.526510080000008</v>
      </c>
      <c r="BQ117" s="115">
        <f t="shared" si="56"/>
        <v>-40.229543628800002</v>
      </c>
      <c r="BR117" s="115">
        <f t="shared" si="57"/>
        <v>-27.431812096000009</v>
      </c>
      <c r="BS117" s="115">
        <f t="shared" si="58"/>
        <v>-48.15</v>
      </c>
      <c r="BT117" s="115">
        <f t="shared" si="59"/>
        <v>-34.5</v>
      </c>
      <c r="BV117" s="116">
        <f t="shared" si="60"/>
        <v>-9.9999999999999343E-3</v>
      </c>
      <c r="BW117" s="116">
        <f t="shared" si="61"/>
        <v>0.10000000000000003</v>
      </c>
      <c r="BX117" s="116">
        <f t="shared" si="62"/>
        <v>-0.40599999999999997</v>
      </c>
      <c r="BY117" s="116">
        <f t="shared" si="63"/>
        <v>-9.9999999999999343E-3</v>
      </c>
      <c r="BZ117" s="116">
        <f t="shared" si="64"/>
        <v>-0.64507883817427392</v>
      </c>
      <c r="CA117" s="116">
        <f t="shared" si="65"/>
        <v>1.8285714285714301E-2</v>
      </c>
      <c r="CB117" s="116">
        <f t="shared" si="66"/>
        <v>-0.60521846153846159</v>
      </c>
      <c r="CC117" s="116">
        <f t="shared" si="67"/>
        <v>6.3058823529411091E-3</v>
      </c>
      <c r="CD117" s="116">
        <f t="shared" si="68"/>
        <v>-0.58942720000000004</v>
      </c>
      <c r="CE117" s="116">
        <f t="shared" si="69"/>
        <v>2.6431999999999966E-2</v>
      </c>
      <c r="CF117" s="116">
        <f t="shared" si="70"/>
        <v>-0.66407680000000002</v>
      </c>
      <c r="CG117" s="116">
        <f t="shared" si="71"/>
        <v>-0.15053903448275868</v>
      </c>
      <c r="CH117" s="116">
        <f t="shared" si="72"/>
        <v>-0.73126144000000004</v>
      </c>
      <c r="CI117" s="116">
        <f t="shared" si="73"/>
        <v>-0.31252926511627915</v>
      </c>
      <c r="CJ117" s="116">
        <f t="shared" si="74"/>
        <v>-0.75251053544186053</v>
      </c>
      <c r="CK117" s="116">
        <f t="shared" si="75"/>
        <v>-0.37765807157894754</v>
      </c>
      <c r="CL117" s="116">
        <f t="shared" si="76"/>
        <v>-0.75904799299622649</v>
      </c>
      <c r="CM117" s="116">
        <f t="shared" si="77"/>
        <v>-0.39188302994285729</v>
      </c>
      <c r="CN117" s="116">
        <f t="shared" si="78"/>
        <v>-0.76428571428571423</v>
      </c>
      <c r="CO117" s="116">
        <f t="shared" si="79"/>
        <v>-0.4107142857142857</v>
      </c>
    </row>
    <row r="118" spans="1:93" ht="28.5" thickBot="1">
      <c r="A118" s="32" t="s">
        <v>137</v>
      </c>
      <c r="B118" s="33" t="s">
        <v>10</v>
      </c>
      <c r="C118" s="97">
        <v>4</v>
      </c>
      <c r="D118" s="33">
        <v>4</v>
      </c>
      <c r="E118" s="33">
        <v>4</v>
      </c>
      <c r="F118" s="33"/>
      <c r="G118" s="33"/>
      <c r="H118" s="33" t="s">
        <v>18</v>
      </c>
      <c r="I118" s="33"/>
      <c r="K118" s="103">
        <f>_xlfn.XLOOKUP($C118,'SQUO grid'!$B$4:$B$18,'SQUO grid'!C$4:C$18,"error",0,1)</f>
        <v>3</v>
      </c>
      <c r="L118" s="103">
        <f>_xlfn.XLOOKUP($C118,'SQUO grid'!$B$4:$B$18,'SQUO grid'!D$4:D$18,"error",0,1)</f>
        <v>9</v>
      </c>
      <c r="M118" s="103">
        <f>_xlfn.XLOOKUP($C118,'SQUO grid'!$B$4:$B$18,'SQUO grid'!E$4:E$18,"error",0,1)</f>
        <v>6</v>
      </c>
      <c r="N118" s="103">
        <f>_xlfn.XLOOKUP($C118,'SQUO grid'!$B$4:$B$18,'SQUO grid'!F$4:F$18,"error",0,1)</f>
        <v>12</v>
      </c>
      <c r="O118" s="103">
        <f>_xlfn.XLOOKUP($C118,'SQUO grid'!$B$4:$B$18,'SQUO grid'!G$4:G$18,"error",0,1)</f>
        <v>12.05</v>
      </c>
      <c r="P118" s="103">
        <f>_xlfn.XLOOKUP($C118,'SQUO grid'!$B$4:$B$18,'SQUO grid'!H$4:H$18,"error",0,1)</f>
        <v>14</v>
      </c>
      <c r="Q118" s="103">
        <f>_xlfn.XLOOKUP($C118,'SQUO grid'!$B$4:$B$18,'SQUO grid'!I$4:I$18,"error",0,1)</f>
        <v>13</v>
      </c>
      <c r="R118" s="103">
        <f>_xlfn.XLOOKUP($C118,'SQUO grid'!$B$4:$B$18,'SQUO grid'!J$4:J$18,"error",0,1)</f>
        <v>17</v>
      </c>
      <c r="S118" s="103">
        <f>_xlfn.XLOOKUP($C118,'SQUO grid'!$B$4:$B$18,'SQUO grid'!K$4:K$18,"error",0,1)</f>
        <v>15</v>
      </c>
      <c r="T118" s="103">
        <f>_xlfn.XLOOKUP($C118,'SQUO grid'!$B$4:$B$18,'SQUO grid'!L$4:L$18,"error",0,1)</f>
        <v>20</v>
      </c>
      <c r="U118" s="103">
        <f>_xlfn.XLOOKUP($C118,'SQUO grid'!$B$4:$B$18,'SQUO grid'!M$4:M$18,"error",0,1)</f>
        <v>22</v>
      </c>
      <c r="V118" s="103">
        <f>_xlfn.XLOOKUP($C118,'SQUO grid'!$B$4:$B$18,'SQUO grid'!N$4:N$18,"error",0,1)</f>
        <v>29</v>
      </c>
      <c r="W118" s="103">
        <f>_xlfn.XLOOKUP($C118,'SQUO grid'!$B$4:$B$18,'SQUO grid'!O$4:O$18,"error",0,1)</f>
        <v>33</v>
      </c>
      <c r="X118" s="103">
        <f>_xlfn.XLOOKUP($C118,'SQUO grid'!$B$4:$B$18,'SQUO grid'!P$4:P$18,"error",0,1)</f>
        <v>43</v>
      </c>
      <c r="Y118" s="103">
        <f>_xlfn.XLOOKUP($C118,'SQUO grid'!$B$4:$B$18,'SQUO grid'!Q$4:Q$18,"error",0,1)</f>
        <v>43</v>
      </c>
      <c r="Z118" s="103">
        <f>_xlfn.XLOOKUP($C118,'SQUO grid'!$B$4:$B$18,'SQUO grid'!R$4:R$18,"error",0,1)</f>
        <v>57</v>
      </c>
      <c r="AA118" s="103">
        <f>_xlfn.XLOOKUP($C118,'SQUO grid'!$B$4:$B$18,'SQUO grid'!S$4:S$18,"error",0,1)</f>
        <v>53</v>
      </c>
      <c r="AB118" s="103">
        <f>_xlfn.XLOOKUP($C118,'SQUO grid'!$B$4:$B$18,'SQUO grid'!T$4:T$18,"error",0,1)</f>
        <v>70</v>
      </c>
      <c r="AC118" s="103">
        <f>_xlfn.XLOOKUP($C118,'SQUO grid'!$B$4:$B$18,'SQUO grid'!U$4:U$18,"error",0,1)</f>
        <v>63</v>
      </c>
      <c r="AD118" s="103">
        <f>_xlfn.XLOOKUP($C118,'SQUO grid'!$B$4:$B$18,'SQUO grid'!V$4:V$18,"error",0,1)</f>
        <v>84</v>
      </c>
      <c r="AF118" s="103">
        <f>_xlfn.XLOOKUP($D118,'Compiled grid proposal'!$C$5:$C$22,'Compiled grid proposal'!D$5:D$22,"error",0,1)</f>
        <v>2.97</v>
      </c>
      <c r="AG118" s="103">
        <f>_xlfn.XLOOKUP($D118,'Compiled grid proposal'!$C$5:$C$22,'Compiled grid proposal'!E$5:E$22,"error",0,1)</f>
        <v>9.9</v>
      </c>
      <c r="AH118" s="103">
        <f>_xlfn.XLOOKUP($D118,'Compiled grid proposal'!$C$5:$C$22,'Compiled grid proposal'!F$5:F$22,"error",0,1)</f>
        <v>3.5640000000000001</v>
      </c>
      <c r="AI118" s="103">
        <f>_xlfn.XLOOKUP($D118,'Compiled grid proposal'!$C$5:$C$22,'Compiled grid proposal'!G$5:G$22,"error",0,1)</f>
        <v>11.88</v>
      </c>
      <c r="AJ118" s="103">
        <f>_xlfn.XLOOKUP($D118,'Compiled grid proposal'!$C$5:$C$22,'Compiled grid proposal'!H$5:H$22,"error",0,1)</f>
        <v>4.2767999999999997</v>
      </c>
      <c r="AK118" s="103">
        <f>_xlfn.XLOOKUP($D118,'Compiled grid proposal'!$C$5:$C$22,'Compiled grid proposal'!I$5:I$22,"error",0,1)</f>
        <v>14.256</v>
      </c>
      <c r="AL118" s="103">
        <f>_xlfn.XLOOKUP($D118,'Compiled grid proposal'!$C$5:$C$22,'Compiled grid proposal'!J$5:J$22,"error",0,1)</f>
        <v>5.1321599999999998</v>
      </c>
      <c r="AM118" s="103">
        <f>_xlfn.XLOOKUP($D118,'Compiled grid proposal'!$C$5:$C$22,'Compiled grid proposal'!K$5:K$22,"error",0,1)</f>
        <v>17.107199999999999</v>
      </c>
      <c r="AN118" s="103">
        <f>_xlfn.XLOOKUP($D118,'Compiled grid proposal'!$C$5:$C$22,'Compiled grid proposal'!L$5:L$22,"error",0,1)</f>
        <v>6.1585919999999996</v>
      </c>
      <c r="AO118" s="103">
        <f>_xlfn.XLOOKUP($D118,'Compiled grid proposal'!$C$5:$C$22,'Compiled grid proposal'!M$5:M$22,"error",0,1)</f>
        <v>20.528639999999999</v>
      </c>
      <c r="AP118" s="103">
        <f>_xlfn.XLOOKUP($D118,'Compiled grid proposal'!$C$5:$C$22,'Compiled grid proposal'!N$5:N$22,"error",0,1)</f>
        <v>7.3903103999999988</v>
      </c>
      <c r="AQ118" s="103">
        <f>_xlfn.XLOOKUP($D118,'Compiled grid proposal'!$C$5:$C$22,'Compiled grid proposal'!O$5:O$22,"error",0,1)</f>
        <v>24.634367999999998</v>
      </c>
      <c r="AR118" s="103">
        <f>_xlfn.XLOOKUP($D118,'Compiled grid proposal'!$C$5:$C$22,'Compiled grid proposal'!P$5:P$22,"error",0,1)</f>
        <v>8.8683724799999979</v>
      </c>
      <c r="AS118" s="103">
        <f>_xlfn.XLOOKUP($D118,'Compiled grid proposal'!$C$5:$C$22,'Compiled grid proposal'!Q$5:Q$22,"error",0,1)</f>
        <v>29.561241599999995</v>
      </c>
      <c r="AT118" s="103">
        <f>_xlfn.XLOOKUP($D118,'Compiled grid proposal'!$C$5:$C$22,'Compiled grid proposal'!R$5:R$22,"error",0,1)</f>
        <v>10.642046975999998</v>
      </c>
      <c r="AU118" s="103">
        <f>_xlfn.XLOOKUP($D118,'Compiled grid proposal'!$C$5:$C$22,'Compiled grid proposal'!S$5:S$22,"error",0,1)</f>
        <v>35.473489919999992</v>
      </c>
      <c r="AV118" s="103">
        <f>_xlfn.XLOOKUP($D118,'Compiled grid proposal'!$C$5:$C$22,'Compiled grid proposal'!T$5:T$22,"error",0,1)</f>
        <v>12.770456371199996</v>
      </c>
      <c r="AW118" s="103">
        <f>_xlfn.XLOOKUP($D118,'Compiled grid proposal'!$C$5:$C$22,'Compiled grid proposal'!U$5:U$22,"error",0,1)</f>
        <v>42.568187903999991</v>
      </c>
      <c r="AX118" s="103">
        <f>_xlfn.XLOOKUP($D118,'Compiled grid proposal'!$C$5:$C$22,'Compiled grid proposal'!V$5:V$22,"error",0,1)</f>
        <v>14.85</v>
      </c>
      <c r="AY118" s="103">
        <f>_xlfn.XLOOKUP($D118,'Compiled grid proposal'!$C$5:$C$22,'Compiled grid proposal'!W$5:W$22,"error",0,1)</f>
        <v>49.5</v>
      </c>
      <c r="BA118" s="115">
        <f t="shared" si="40"/>
        <v>-2.9999999999999805E-2</v>
      </c>
      <c r="BB118" s="115">
        <f t="shared" si="41"/>
        <v>0.90000000000000036</v>
      </c>
      <c r="BC118" s="115">
        <f t="shared" si="42"/>
        <v>-2.4359999999999999</v>
      </c>
      <c r="BD118" s="115">
        <f t="shared" si="43"/>
        <v>-0.11999999999999922</v>
      </c>
      <c r="BE118" s="115">
        <f t="shared" si="44"/>
        <v>-7.773200000000001</v>
      </c>
      <c r="BF118" s="115">
        <f t="shared" si="45"/>
        <v>0.25600000000000023</v>
      </c>
      <c r="BG118" s="115">
        <f t="shared" si="46"/>
        <v>-7.8678400000000002</v>
      </c>
      <c r="BH118" s="115">
        <f t="shared" si="47"/>
        <v>0.10719999999999885</v>
      </c>
      <c r="BI118" s="115">
        <f t="shared" si="48"/>
        <v>-8.8414080000000013</v>
      </c>
      <c r="BJ118" s="115">
        <f t="shared" si="49"/>
        <v>0.52863999999999933</v>
      </c>
      <c r="BK118" s="115">
        <f t="shared" si="50"/>
        <v>-14.609689600000001</v>
      </c>
      <c r="BL118" s="115">
        <f t="shared" si="51"/>
        <v>-4.3656320000000015</v>
      </c>
      <c r="BM118" s="115">
        <f t="shared" si="52"/>
        <v>-24.131627520000002</v>
      </c>
      <c r="BN118" s="115">
        <f t="shared" si="53"/>
        <v>-13.438758400000005</v>
      </c>
      <c r="BO118" s="115">
        <f t="shared" si="54"/>
        <v>-32.357953024000004</v>
      </c>
      <c r="BP118" s="115">
        <f t="shared" si="55"/>
        <v>-21.526510080000008</v>
      </c>
      <c r="BQ118" s="115">
        <f t="shared" si="56"/>
        <v>-40.229543628800002</v>
      </c>
      <c r="BR118" s="115">
        <f t="shared" si="57"/>
        <v>-27.431812096000009</v>
      </c>
      <c r="BS118" s="115">
        <f t="shared" si="58"/>
        <v>-48.15</v>
      </c>
      <c r="BT118" s="115">
        <f t="shared" si="59"/>
        <v>-34.5</v>
      </c>
      <c r="BV118" s="116">
        <f t="shared" si="60"/>
        <v>-9.9999999999999343E-3</v>
      </c>
      <c r="BW118" s="116">
        <f t="shared" si="61"/>
        <v>0.10000000000000003</v>
      </c>
      <c r="BX118" s="116">
        <f t="shared" si="62"/>
        <v>-0.40599999999999997</v>
      </c>
      <c r="BY118" s="116">
        <f t="shared" si="63"/>
        <v>-9.9999999999999343E-3</v>
      </c>
      <c r="BZ118" s="116">
        <f t="shared" si="64"/>
        <v>-0.64507883817427392</v>
      </c>
      <c r="CA118" s="116">
        <f t="shared" si="65"/>
        <v>1.8285714285714301E-2</v>
      </c>
      <c r="CB118" s="116">
        <f t="shared" si="66"/>
        <v>-0.60521846153846159</v>
      </c>
      <c r="CC118" s="116">
        <f t="shared" si="67"/>
        <v>6.3058823529411091E-3</v>
      </c>
      <c r="CD118" s="116">
        <f t="shared" si="68"/>
        <v>-0.58942720000000004</v>
      </c>
      <c r="CE118" s="116">
        <f t="shared" si="69"/>
        <v>2.6431999999999966E-2</v>
      </c>
      <c r="CF118" s="116">
        <f t="shared" si="70"/>
        <v>-0.66407680000000002</v>
      </c>
      <c r="CG118" s="116">
        <f t="shared" si="71"/>
        <v>-0.15053903448275868</v>
      </c>
      <c r="CH118" s="116">
        <f t="shared" si="72"/>
        <v>-0.73126144000000004</v>
      </c>
      <c r="CI118" s="116">
        <f t="shared" si="73"/>
        <v>-0.31252926511627915</v>
      </c>
      <c r="CJ118" s="116">
        <f t="shared" si="74"/>
        <v>-0.75251053544186053</v>
      </c>
      <c r="CK118" s="116">
        <f t="shared" si="75"/>
        <v>-0.37765807157894754</v>
      </c>
      <c r="CL118" s="116">
        <f t="shared" si="76"/>
        <v>-0.75904799299622649</v>
      </c>
      <c r="CM118" s="116">
        <f t="shared" si="77"/>
        <v>-0.39188302994285729</v>
      </c>
      <c r="CN118" s="116">
        <f t="shared" si="78"/>
        <v>-0.76428571428571423</v>
      </c>
      <c r="CO118" s="116">
        <f t="shared" si="79"/>
        <v>-0.4107142857142857</v>
      </c>
    </row>
    <row r="119" spans="1:93" ht="14.5" thickBot="1">
      <c r="A119" s="32" t="s">
        <v>138</v>
      </c>
      <c r="B119" s="33" t="s">
        <v>10</v>
      </c>
      <c r="C119" s="97">
        <v>4</v>
      </c>
      <c r="D119" s="33">
        <v>4</v>
      </c>
      <c r="E119" s="33">
        <v>4</v>
      </c>
      <c r="F119" s="33"/>
      <c r="G119" s="33"/>
      <c r="H119" s="33"/>
      <c r="I119" s="33"/>
      <c r="K119" s="103">
        <f>_xlfn.XLOOKUP($C119,'SQUO grid'!$B$4:$B$18,'SQUO grid'!C$4:C$18,"error",0,1)</f>
        <v>3</v>
      </c>
      <c r="L119" s="103">
        <f>_xlfn.XLOOKUP($C119,'SQUO grid'!$B$4:$B$18,'SQUO grid'!D$4:D$18,"error",0,1)</f>
        <v>9</v>
      </c>
      <c r="M119" s="103">
        <f>_xlfn.XLOOKUP($C119,'SQUO grid'!$B$4:$B$18,'SQUO grid'!E$4:E$18,"error",0,1)</f>
        <v>6</v>
      </c>
      <c r="N119" s="103">
        <f>_xlfn.XLOOKUP($C119,'SQUO grid'!$B$4:$B$18,'SQUO grid'!F$4:F$18,"error",0,1)</f>
        <v>12</v>
      </c>
      <c r="O119" s="103">
        <f>_xlfn.XLOOKUP($C119,'SQUO grid'!$B$4:$B$18,'SQUO grid'!G$4:G$18,"error",0,1)</f>
        <v>12.05</v>
      </c>
      <c r="P119" s="103">
        <f>_xlfn.XLOOKUP($C119,'SQUO grid'!$B$4:$B$18,'SQUO grid'!H$4:H$18,"error",0,1)</f>
        <v>14</v>
      </c>
      <c r="Q119" s="103">
        <f>_xlfn.XLOOKUP($C119,'SQUO grid'!$B$4:$B$18,'SQUO grid'!I$4:I$18,"error",0,1)</f>
        <v>13</v>
      </c>
      <c r="R119" s="103">
        <f>_xlfn.XLOOKUP($C119,'SQUO grid'!$B$4:$B$18,'SQUO grid'!J$4:J$18,"error",0,1)</f>
        <v>17</v>
      </c>
      <c r="S119" s="103">
        <f>_xlfn.XLOOKUP($C119,'SQUO grid'!$B$4:$B$18,'SQUO grid'!K$4:K$18,"error",0,1)</f>
        <v>15</v>
      </c>
      <c r="T119" s="103">
        <f>_xlfn.XLOOKUP($C119,'SQUO grid'!$B$4:$B$18,'SQUO grid'!L$4:L$18,"error",0,1)</f>
        <v>20</v>
      </c>
      <c r="U119" s="103">
        <f>_xlfn.XLOOKUP($C119,'SQUO grid'!$B$4:$B$18,'SQUO grid'!M$4:M$18,"error",0,1)</f>
        <v>22</v>
      </c>
      <c r="V119" s="103">
        <f>_xlfn.XLOOKUP($C119,'SQUO grid'!$B$4:$B$18,'SQUO grid'!N$4:N$18,"error",0,1)</f>
        <v>29</v>
      </c>
      <c r="W119" s="103">
        <f>_xlfn.XLOOKUP($C119,'SQUO grid'!$B$4:$B$18,'SQUO grid'!O$4:O$18,"error",0,1)</f>
        <v>33</v>
      </c>
      <c r="X119" s="103">
        <f>_xlfn.XLOOKUP($C119,'SQUO grid'!$B$4:$B$18,'SQUO grid'!P$4:P$18,"error",0,1)</f>
        <v>43</v>
      </c>
      <c r="Y119" s="103">
        <f>_xlfn.XLOOKUP($C119,'SQUO grid'!$B$4:$B$18,'SQUO grid'!Q$4:Q$18,"error",0,1)</f>
        <v>43</v>
      </c>
      <c r="Z119" s="103">
        <f>_xlfn.XLOOKUP($C119,'SQUO grid'!$B$4:$B$18,'SQUO grid'!R$4:R$18,"error",0,1)</f>
        <v>57</v>
      </c>
      <c r="AA119" s="103">
        <f>_xlfn.XLOOKUP($C119,'SQUO grid'!$B$4:$B$18,'SQUO grid'!S$4:S$18,"error",0,1)</f>
        <v>53</v>
      </c>
      <c r="AB119" s="103">
        <f>_xlfn.XLOOKUP($C119,'SQUO grid'!$B$4:$B$18,'SQUO grid'!T$4:T$18,"error",0,1)</f>
        <v>70</v>
      </c>
      <c r="AC119" s="103">
        <f>_xlfn.XLOOKUP($C119,'SQUO grid'!$B$4:$B$18,'SQUO grid'!U$4:U$18,"error",0,1)</f>
        <v>63</v>
      </c>
      <c r="AD119" s="103">
        <f>_xlfn.XLOOKUP($C119,'SQUO grid'!$B$4:$B$18,'SQUO grid'!V$4:V$18,"error",0,1)</f>
        <v>84</v>
      </c>
      <c r="AF119" s="103">
        <f>_xlfn.XLOOKUP($D119,'Compiled grid proposal'!$C$5:$C$22,'Compiled grid proposal'!D$5:D$22,"error",0,1)</f>
        <v>2.97</v>
      </c>
      <c r="AG119" s="103">
        <f>_xlfn.XLOOKUP($D119,'Compiled grid proposal'!$C$5:$C$22,'Compiled grid proposal'!E$5:E$22,"error",0,1)</f>
        <v>9.9</v>
      </c>
      <c r="AH119" s="103">
        <f>_xlfn.XLOOKUP($D119,'Compiled grid proposal'!$C$5:$C$22,'Compiled grid proposal'!F$5:F$22,"error",0,1)</f>
        <v>3.5640000000000001</v>
      </c>
      <c r="AI119" s="103">
        <f>_xlfn.XLOOKUP($D119,'Compiled grid proposal'!$C$5:$C$22,'Compiled grid proposal'!G$5:G$22,"error",0,1)</f>
        <v>11.88</v>
      </c>
      <c r="AJ119" s="103">
        <f>_xlfn.XLOOKUP($D119,'Compiled grid proposal'!$C$5:$C$22,'Compiled grid proposal'!H$5:H$22,"error",0,1)</f>
        <v>4.2767999999999997</v>
      </c>
      <c r="AK119" s="103">
        <f>_xlfn.XLOOKUP($D119,'Compiled grid proposal'!$C$5:$C$22,'Compiled grid proposal'!I$5:I$22,"error",0,1)</f>
        <v>14.256</v>
      </c>
      <c r="AL119" s="103">
        <f>_xlfn.XLOOKUP($D119,'Compiled grid proposal'!$C$5:$C$22,'Compiled grid proposal'!J$5:J$22,"error",0,1)</f>
        <v>5.1321599999999998</v>
      </c>
      <c r="AM119" s="103">
        <f>_xlfn.XLOOKUP($D119,'Compiled grid proposal'!$C$5:$C$22,'Compiled grid proposal'!K$5:K$22,"error",0,1)</f>
        <v>17.107199999999999</v>
      </c>
      <c r="AN119" s="103">
        <f>_xlfn.XLOOKUP($D119,'Compiled grid proposal'!$C$5:$C$22,'Compiled grid proposal'!L$5:L$22,"error",0,1)</f>
        <v>6.1585919999999996</v>
      </c>
      <c r="AO119" s="103">
        <f>_xlfn.XLOOKUP($D119,'Compiled grid proposal'!$C$5:$C$22,'Compiled grid proposal'!M$5:M$22,"error",0,1)</f>
        <v>20.528639999999999</v>
      </c>
      <c r="AP119" s="103">
        <f>_xlfn.XLOOKUP($D119,'Compiled grid proposal'!$C$5:$C$22,'Compiled grid proposal'!N$5:N$22,"error",0,1)</f>
        <v>7.3903103999999988</v>
      </c>
      <c r="AQ119" s="103">
        <f>_xlfn.XLOOKUP($D119,'Compiled grid proposal'!$C$5:$C$22,'Compiled grid proposal'!O$5:O$22,"error",0,1)</f>
        <v>24.634367999999998</v>
      </c>
      <c r="AR119" s="103">
        <f>_xlfn.XLOOKUP($D119,'Compiled grid proposal'!$C$5:$C$22,'Compiled grid proposal'!P$5:P$22,"error",0,1)</f>
        <v>8.8683724799999979</v>
      </c>
      <c r="AS119" s="103">
        <f>_xlfn.XLOOKUP($D119,'Compiled grid proposal'!$C$5:$C$22,'Compiled grid proposal'!Q$5:Q$22,"error",0,1)</f>
        <v>29.561241599999995</v>
      </c>
      <c r="AT119" s="103">
        <f>_xlfn.XLOOKUP($D119,'Compiled grid proposal'!$C$5:$C$22,'Compiled grid proposal'!R$5:R$22,"error",0,1)</f>
        <v>10.642046975999998</v>
      </c>
      <c r="AU119" s="103">
        <f>_xlfn.XLOOKUP($D119,'Compiled grid proposal'!$C$5:$C$22,'Compiled grid proposal'!S$5:S$22,"error",0,1)</f>
        <v>35.473489919999992</v>
      </c>
      <c r="AV119" s="103">
        <f>_xlfn.XLOOKUP($D119,'Compiled grid proposal'!$C$5:$C$22,'Compiled grid proposal'!T$5:T$22,"error",0,1)</f>
        <v>12.770456371199996</v>
      </c>
      <c r="AW119" s="103">
        <f>_xlfn.XLOOKUP($D119,'Compiled grid proposal'!$C$5:$C$22,'Compiled grid proposal'!U$5:U$22,"error",0,1)</f>
        <v>42.568187903999991</v>
      </c>
      <c r="AX119" s="103">
        <f>_xlfn.XLOOKUP($D119,'Compiled grid proposal'!$C$5:$C$22,'Compiled grid proposal'!V$5:V$22,"error",0,1)</f>
        <v>14.85</v>
      </c>
      <c r="AY119" s="103">
        <f>_xlfn.XLOOKUP($D119,'Compiled grid proposal'!$C$5:$C$22,'Compiled grid proposal'!W$5:W$22,"error",0,1)</f>
        <v>49.5</v>
      </c>
      <c r="BA119" s="115">
        <f t="shared" si="40"/>
        <v>-2.9999999999999805E-2</v>
      </c>
      <c r="BB119" s="115">
        <f t="shared" si="41"/>
        <v>0.90000000000000036</v>
      </c>
      <c r="BC119" s="115">
        <f t="shared" si="42"/>
        <v>-2.4359999999999999</v>
      </c>
      <c r="BD119" s="115">
        <f t="shared" si="43"/>
        <v>-0.11999999999999922</v>
      </c>
      <c r="BE119" s="115">
        <f t="shared" si="44"/>
        <v>-7.773200000000001</v>
      </c>
      <c r="BF119" s="115">
        <f t="shared" si="45"/>
        <v>0.25600000000000023</v>
      </c>
      <c r="BG119" s="115">
        <f t="shared" si="46"/>
        <v>-7.8678400000000002</v>
      </c>
      <c r="BH119" s="115">
        <f t="shared" si="47"/>
        <v>0.10719999999999885</v>
      </c>
      <c r="BI119" s="115">
        <f t="shared" si="48"/>
        <v>-8.8414080000000013</v>
      </c>
      <c r="BJ119" s="115">
        <f t="shared" si="49"/>
        <v>0.52863999999999933</v>
      </c>
      <c r="BK119" s="115">
        <f t="shared" si="50"/>
        <v>-14.609689600000001</v>
      </c>
      <c r="BL119" s="115">
        <f t="shared" si="51"/>
        <v>-4.3656320000000015</v>
      </c>
      <c r="BM119" s="115">
        <f t="shared" si="52"/>
        <v>-24.131627520000002</v>
      </c>
      <c r="BN119" s="115">
        <f t="shared" si="53"/>
        <v>-13.438758400000005</v>
      </c>
      <c r="BO119" s="115">
        <f t="shared" si="54"/>
        <v>-32.357953024000004</v>
      </c>
      <c r="BP119" s="115">
        <f t="shared" si="55"/>
        <v>-21.526510080000008</v>
      </c>
      <c r="BQ119" s="115">
        <f t="shared" si="56"/>
        <v>-40.229543628800002</v>
      </c>
      <c r="BR119" s="115">
        <f t="shared" si="57"/>
        <v>-27.431812096000009</v>
      </c>
      <c r="BS119" s="115">
        <f t="shared" si="58"/>
        <v>-48.15</v>
      </c>
      <c r="BT119" s="115">
        <f t="shared" si="59"/>
        <v>-34.5</v>
      </c>
      <c r="BV119" s="116">
        <f t="shared" si="60"/>
        <v>-9.9999999999999343E-3</v>
      </c>
      <c r="BW119" s="116">
        <f t="shared" si="61"/>
        <v>0.10000000000000003</v>
      </c>
      <c r="BX119" s="116">
        <f t="shared" si="62"/>
        <v>-0.40599999999999997</v>
      </c>
      <c r="BY119" s="116">
        <f t="shared" si="63"/>
        <v>-9.9999999999999343E-3</v>
      </c>
      <c r="BZ119" s="116">
        <f t="shared" si="64"/>
        <v>-0.64507883817427392</v>
      </c>
      <c r="CA119" s="116">
        <f t="shared" si="65"/>
        <v>1.8285714285714301E-2</v>
      </c>
      <c r="CB119" s="116">
        <f t="shared" si="66"/>
        <v>-0.60521846153846159</v>
      </c>
      <c r="CC119" s="116">
        <f t="shared" si="67"/>
        <v>6.3058823529411091E-3</v>
      </c>
      <c r="CD119" s="116">
        <f t="shared" si="68"/>
        <v>-0.58942720000000004</v>
      </c>
      <c r="CE119" s="116">
        <f t="shared" si="69"/>
        <v>2.6431999999999966E-2</v>
      </c>
      <c r="CF119" s="116">
        <f t="shared" si="70"/>
        <v>-0.66407680000000002</v>
      </c>
      <c r="CG119" s="116">
        <f t="shared" si="71"/>
        <v>-0.15053903448275868</v>
      </c>
      <c r="CH119" s="116">
        <f t="shared" si="72"/>
        <v>-0.73126144000000004</v>
      </c>
      <c r="CI119" s="116">
        <f t="shared" si="73"/>
        <v>-0.31252926511627915</v>
      </c>
      <c r="CJ119" s="116">
        <f t="shared" si="74"/>
        <v>-0.75251053544186053</v>
      </c>
      <c r="CK119" s="116">
        <f t="shared" si="75"/>
        <v>-0.37765807157894754</v>
      </c>
      <c r="CL119" s="116">
        <f t="shared" si="76"/>
        <v>-0.75904799299622649</v>
      </c>
      <c r="CM119" s="116">
        <f t="shared" si="77"/>
        <v>-0.39188302994285729</v>
      </c>
      <c r="CN119" s="116">
        <f t="shared" si="78"/>
        <v>-0.76428571428571423</v>
      </c>
      <c r="CO119" s="116">
        <f t="shared" si="79"/>
        <v>-0.4107142857142857</v>
      </c>
    </row>
    <row r="120" spans="1:93" ht="14.5" thickBot="1">
      <c r="A120" s="32" t="s">
        <v>139</v>
      </c>
      <c r="B120" s="33" t="s">
        <v>10</v>
      </c>
      <c r="C120" s="97">
        <v>4</v>
      </c>
      <c r="D120" s="33">
        <v>4</v>
      </c>
      <c r="E120" s="33">
        <v>8</v>
      </c>
      <c r="F120" s="33"/>
      <c r="G120" s="33" t="s">
        <v>18</v>
      </c>
      <c r="H120" s="33"/>
      <c r="I120" s="33" t="s">
        <v>18</v>
      </c>
      <c r="K120" s="103">
        <f>_xlfn.XLOOKUP($C120,'SQUO grid'!$B$4:$B$18,'SQUO grid'!C$4:C$18,"error",0,1)</f>
        <v>3</v>
      </c>
      <c r="L120" s="103">
        <f>_xlfn.XLOOKUP($C120,'SQUO grid'!$B$4:$B$18,'SQUO grid'!D$4:D$18,"error",0,1)</f>
        <v>9</v>
      </c>
      <c r="M120" s="103">
        <f>_xlfn.XLOOKUP($C120,'SQUO grid'!$B$4:$B$18,'SQUO grid'!E$4:E$18,"error",0,1)</f>
        <v>6</v>
      </c>
      <c r="N120" s="103">
        <f>_xlfn.XLOOKUP($C120,'SQUO grid'!$B$4:$B$18,'SQUO grid'!F$4:F$18,"error",0,1)</f>
        <v>12</v>
      </c>
      <c r="O120" s="103">
        <f>_xlfn.XLOOKUP($C120,'SQUO grid'!$B$4:$B$18,'SQUO grid'!G$4:G$18,"error",0,1)</f>
        <v>12.05</v>
      </c>
      <c r="P120" s="103">
        <f>_xlfn.XLOOKUP($C120,'SQUO grid'!$B$4:$B$18,'SQUO grid'!H$4:H$18,"error",0,1)</f>
        <v>14</v>
      </c>
      <c r="Q120" s="103">
        <f>_xlfn.XLOOKUP($C120,'SQUO grid'!$B$4:$B$18,'SQUO grid'!I$4:I$18,"error",0,1)</f>
        <v>13</v>
      </c>
      <c r="R120" s="103">
        <f>_xlfn.XLOOKUP($C120,'SQUO grid'!$B$4:$B$18,'SQUO grid'!J$4:J$18,"error",0,1)</f>
        <v>17</v>
      </c>
      <c r="S120" s="103">
        <f>_xlfn.XLOOKUP($C120,'SQUO grid'!$B$4:$B$18,'SQUO grid'!K$4:K$18,"error",0,1)</f>
        <v>15</v>
      </c>
      <c r="T120" s="103">
        <f>_xlfn.XLOOKUP($C120,'SQUO grid'!$B$4:$B$18,'SQUO grid'!L$4:L$18,"error",0,1)</f>
        <v>20</v>
      </c>
      <c r="U120" s="103">
        <f>_xlfn.XLOOKUP($C120,'SQUO grid'!$B$4:$B$18,'SQUO grid'!M$4:M$18,"error",0,1)</f>
        <v>22</v>
      </c>
      <c r="V120" s="103">
        <f>_xlfn.XLOOKUP($C120,'SQUO grid'!$B$4:$B$18,'SQUO grid'!N$4:N$18,"error",0,1)</f>
        <v>29</v>
      </c>
      <c r="W120" s="103">
        <f>_xlfn.XLOOKUP($C120,'SQUO grid'!$B$4:$B$18,'SQUO grid'!O$4:O$18,"error",0,1)</f>
        <v>33</v>
      </c>
      <c r="X120" s="103">
        <f>_xlfn.XLOOKUP($C120,'SQUO grid'!$B$4:$B$18,'SQUO grid'!P$4:P$18,"error",0,1)</f>
        <v>43</v>
      </c>
      <c r="Y120" s="103">
        <f>_xlfn.XLOOKUP($C120,'SQUO grid'!$B$4:$B$18,'SQUO grid'!Q$4:Q$18,"error",0,1)</f>
        <v>43</v>
      </c>
      <c r="Z120" s="103">
        <f>_xlfn.XLOOKUP($C120,'SQUO grid'!$B$4:$B$18,'SQUO grid'!R$4:R$18,"error",0,1)</f>
        <v>57</v>
      </c>
      <c r="AA120" s="103">
        <f>_xlfn.XLOOKUP($C120,'SQUO grid'!$B$4:$B$18,'SQUO grid'!S$4:S$18,"error",0,1)</f>
        <v>53</v>
      </c>
      <c r="AB120" s="103">
        <f>_xlfn.XLOOKUP($C120,'SQUO grid'!$B$4:$B$18,'SQUO grid'!T$4:T$18,"error",0,1)</f>
        <v>70</v>
      </c>
      <c r="AC120" s="103">
        <f>_xlfn.XLOOKUP($C120,'SQUO grid'!$B$4:$B$18,'SQUO grid'!U$4:U$18,"error",0,1)</f>
        <v>63</v>
      </c>
      <c r="AD120" s="103">
        <f>_xlfn.XLOOKUP($C120,'SQUO grid'!$B$4:$B$18,'SQUO grid'!V$4:V$18,"error",0,1)</f>
        <v>84</v>
      </c>
      <c r="AF120" s="103">
        <f>_xlfn.XLOOKUP($D120,'Compiled grid proposal'!$C$5:$C$22,'Compiled grid proposal'!D$5:D$22,"error",0,1)</f>
        <v>2.97</v>
      </c>
      <c r="AG120" s="103">
        <f>_xlfn.XLOOKUP($D120,'Compiled grid proposal'!$C$5:$C$22,'Compiled grid proposal'!E$5:E$22,"error",0,1)</f>
        <v>9.9</v>
      </c>
      <c r="AH120" s="103">
        <f>_xlfn.XLOOKUP($D120,'Compiled grid proposal'!$C$5:$C$22,'Compiled grid proposal'!F$5:F$22,"error",0,1)</f>
        <v>3.5640000000000001</v>
      </c>
      <c r="AI120" s="103">
        <f>_xlfn.XLOOKUP($D120,'Compiled grid proposal'!$C$5:$C$22,'Compiled grid proposal'!G$5:G$22,"error",0,1)</f>
        <v>11.88</v>
      </c>
      <c r="AJ120" s="103">
        <f>_xlfn.XLOOKUP($D120,'Compiled grid proposal'!$C$5:$C$22,'Compiled grid proposal'!H$5:H$22,"error",0,1)</f>
        <v>4.2767999999999997</v>
      </c>
      <c r="AK120" s="103">
        <f>_xlfn.XLOOKUP($D120,'Compiled grid proposal'!$C$5:$C$22,'Compiled grid proposal'!I$5:I$22,"error",0,1)</f>
        <v>14.256</v>
      </c>
      <c r="AL120" s="103">
        <f>_xlfn.XLOOKUP($D120,'Compiled grid proposal'!$C$5:$C$22,'Compiled grid proposal'!J$5:J$22,"error",0,1)</f>
        <v>5.1321599999999998</v>
      </c>
      <c r="AM120" s="103">
        <f>_xlfn.XLOOKUP($D120,'Compiled grid proposal'!$C$5:$C$22,'Compiled grid proposal'!K$5:K$22,"error",0,1)</f>
        <v>17.107199999999999</v>
      </c>
      <c r="AN120" s="103">
        <f>_xlfn.XLOOKUP($D120,'Compiled grid proposal'!$C$5:$C$22,'Compiled grid proposal'!L$5:L$22,"error",0,1)</f>
        <v>6.1585919999999996</v>
      </c>
      <c r="AO120" s="103">
        <f>_xlfn.XLOOKUP($D120,'Compiled grid proposal'!$C$5:$C$22,'Compiled grid proposal'!M$5:M$22,"error",0,1)</f>
        <v>20.528639999999999</v>
      </c>
      <c r="AP120" s="103">
        <f>_xlfn.XLOOKUP($D120,'Compiled grid proposal'!$C$5:$C$22,'Compiled grid proposal'!N$5:N$22,"error",0,1)</f>
        <v>7.3903103999999988</v>
      </c>
      <c r="AQ120" s="103">
        <f>_xlfn.XLOOKUP($D120,'Compiled grid proposal'!$C$5:$C$22,'Compiled grid proposal'!O$5:O$22,"error",0,1)</f>
        <v>24.634367999999998</v>
      </c>
      <c r="AR120" s="103">
        <f>_xlfn.XLOOKUP($D120,'Compiled grid proposal'!$C$5:$C$22,'Compiled grid proposal'!P$5:P$22,"error",0,1)</f>
        <v>8.8683724799999979</v>
      </c>
      <c r="AS120" s="103">
        <f>_xlfn.XLOOKUP($D120,'Compiled grid proposal'!$C$5:$C$22,'Compiled grid proposal'!Q$5:Q$22,"error",0,1)</f>
        <v>29.561241599999995</v>
      </c>
      <c r="AT120" s="103">
        <f>_xlfn.XLOOKUP($D120,'Compiled grid proposal'!$C$5:$C$22,'Compiled grid proposal'!R$5:R$22,"error",0,1)</f>
        <v>10.642046975999998</v>
      </c>
      <c r="AU120" s="103">
        <f>_xlfn.XLOOKUP($D120,'Compiled grid proposal'!$C$5:$C$22,'Compiled grid proposal'!S$5:S$22,"error",0,1)</f>
        <v>35.473489919999992</v>
      </c>
      <c r="AV120" s="103">
        <f>_xlfn.XLOOKUP($D120,'Compiled grid proposal'!$C$5:$C$22,'Compiled grid proposal'!T$5:T$22,"error",0,1)</f>
        <v>12.770456371199996</v>
      </c>
      <c r="AW120" s="103">
        <f>_xlfn.XLOOKUP($D120,'Compiled grid proposal'!$C$5:$C$22,'Compiled grid proposal'!U$5:U$22,"error",0,1)</f>
        <v>42.568187903999991</v>
      </c>
      <c r="AX120" s="103">
        <f>_xlfn.XLOOKUP($D120,'Compiled grid proposal'!$C$5:$C$22,'Compiled grid proposal'!V$5:V$22,"error",0,1)</f>
        <v>14.85</v>
      </c>
      <c r="AY120" s="103">
        <f>_xlfn.XLOOKUP($D120,'Compiled grid proposal'!$C$5:$C$22,'Compiled grid proposal'!W$5:W$22,"error",0,1)</f>
        <v>49.5</v>
      </c>
      <c r="BA120" s="115">
        <f t="shared" si="40"/>
        <v>-2.9999999999999805E-2</v>
      </c>
      <c r="BB120" s="115">
        <f t="shared" si="41"/>
        <v>0.90000000000000036</v>
      </c>
      <c r="BC120" s="115">
        <f t="shared" si="42"/>
        <v>-2.4359999999999999</v>
      </c>
      <c r="BD120" s="115">
        <f t="shared" si="43"/>
        <v>-0.11999999999999922</v>
      </c>
      <c r="BE120" s="115">
        <f t="shared" si="44"/>
        <v>-7.773200000000001</v>
      </c>
      <c r="BF120" s="115">
        <f t="shared" si="45"/>
        <v>0.25600000000000023</v>
      </c>
      <c r="BG120" s="115">
        <f t="shared" si="46"/>
        <v>-7.8678400000000002</v>
      </c>
      <c r="BH120" s="115">
        <f t="shared" si="47"/>
        <v>0.10719999999999885</v>
      </c>
      <c r="BI120" s="115">
        <f t="shared" si="48"/>
        <v>-8.8414080000000013</v>
      </c>
      <c r="BJ120" s="115">
        <f t="shared" si="49"/>
        <v>0.52863999999999933</v>
      </c>
      <c r="BK120" s="115">
        <f t="shared" si="50"/>
        <v>-14.609689600000001</v>
      </c>
      <c r="BL120" s="115">
        <f t="shared" si="51"/>
        <v>-4.3656320000000015</v>
      </c>
      <c r="BM120" s="115">
        <f t="shared" si="52"/>
        <v>-24.131627520000002</v>
      </c>
      <c r="BN120" s="115">
        <f t="shared" si="53"/>
        <v>-13.438758400000005</v>
      </c>
      <c r="BO120" s="115">
        <f t="shared" si="54"/>
        <v>-32.357953024000004</v>
      </c>
      <c r="BP120" s="115">
        <f t="shared" si="55"/>
        <v>-21.526510080000008</v>
      </c>
      <c r="BQ120" s="115">
        <f t="shared" si="56"/>
        <v>-40.229543628800002</v>
      </c>
      <c r="BR120" s="115">
        <f t="shared" si="57"/>
        <v>-27.431812096000009</v>
      </c>
      <c r="BS120" s="115">
        <f t="shared" si="58"/>
        <v>-48.15</v>
      </c>
      <c r="BT120" s="115">
        <f t="shared" si="59"/>
        <v>-34.5</v>
      </c>
      <c r="BV120" s="116">
        <f t="shared" si="60"/>
        <v>-9.9999999999999343E-3</v>
      </c>
      <c r="BW120" s="116">
        <f t="shared" si="61"/>
        <v>0.10000000000000003</v>
      </c>
      <c r="BX120" s="116">
        <f t="shared" si="62"/>
        <v>-0.40599999999999997</v>
      </c>
      <c r="BY120" s="116">
        <f t="shared" si="63"/>
        <v>-9.9999999999999343E-3</v>
      </c>
      <c r="BZ120" s="116">
        <f t="shared" si="64"/>
        <v>-0.64507883817427392</v>
      </c>
      <c r="CA120" s="116">
        <f t="shared" si="65"/>
        <v>1.8285714285714301E-2</v>
      </c>
      <c r="CB120" s="116">
        <f t="shared" si="66"/>
        <v>-0.60521846153846159</v>
      </c>
      <c r="CC120" s="116">
        <f t="shared" si="67"/>
        <v>6.3058823529411091E-3</v>
      </c>
      <c r="CD120" s="116">
        <f t="shared" si="68"/>
        <v>-0.58942720000000004</v>
      </c>
      <c r="CE120" s="116">
        <f t="shared" si="69"/>
        <v>2.6431999999999966E-2</v>
      </c>
      <c r="CF120" s="116">
        <f t="shared" si="70"/>
        <v>-0.66407680000000002</v>
      </c>
      <c r="CG120" s="116">
        <f t="shared" si="71"/>
        <v>-0.15053903448275868</v>
      </c>
      <c r="CH120" s="116">
        <f t="shared" si="72"/>
        <v>-0.73126144000000004</v>
      </c>
      <c r="CI120" s="116">
        <f t="shared" si="73"/>
        <v>-0.31252926511627915</v>
      </c>
      <c r="CJ120" s="116">
        <f t="shared" si="74"/>
        <v>-0.75251053544186053</v>
      </c>
      <c r="CK120" s="116">
        <f t="shared" si="75"/>
        <v>-0.37765807157894754</v>
      </c>
      <c r="CL120" s="116">
        <f t="shared" si="76"/>
        <v>-0.75904799299622649</v>
      </c>
      <c r="CM120" s="116">
        <f t="shared" si="77"/>
        <v>-0.39188302994285729</v>
      </c>
      <c r="CN120" s="116">
        <f t="shared" si="78"/>
        <v>-0.76428571428571423</v>
      </c>
      <c r="CO120" s="116">
        <f t="shared" si="79"/>
        <v>-0.4107142857142857</v>
      </c>
    </row>
    <row r="121" spans="1:93" ht="14.5" thickBot="1">
      <c r="A121" s="32" t="s">
        <v>140</v>
      </c>
      <c r="B121" s="33" t="s">
        <v>10</v>
      </c>
      <c r="C121" s="97">
        <v>4</v>
      </c>
      <c r="D121" s="33">
        <v>4</v>
      </c>
      <c r="E121" s="33">
        <v>4</v>
      </c>
      <c r="F121" s="33"/>
      <c r="G121" s="33"/>
      <c r="H121" s="33"/>
      <c r="I121" s="33"/>
      <c r="K121" s="103">
        <f>_xlfn.XLOOKUP($C121,'SQUO grid'!$B$4:$B$18,'SQUO grid'!C$4:C$18,"error",0,1)</f>
        <v>3</v>
      </c>
      <c r="L121" s="103">
        <f>_xlfn.XLOOKUP($C121,'SQUO grid'!$B$4:$B$18,'SQUO grid'!D$4:D$18,"error",0,1)</f>
        <v>9</v>
      </c>
      <c r="M121" s="103">
        <f>_xlfn.XLOOKUP($C121,'SQUO grid'!$B$4:$B$18,'SQUO grid'!E$4:E$18,"error",0,1)</f>
        <v>6</v>
      </c>
      <c r="N121" s="103">
        <f>_xlfn.XLOOKUP($C121,'SQUO grid'!$B$4:$B$18,'SQUO grid'!F$4:F$18,"error",0,1)</f>
        <v>12</v>
      </c>
      <c r="O121" s="103">
        <f>_xlfn.XLOOKUP($C121,'SQUO grid'!$B$4:$B$18,'SQUO grid'!G$4:G$18,"error",0,1)</f>
        <v>12.05</v>
      </c>
      <c r="P121" s="103">
        <f>_xlfn.XLOOKUP($C121,'SQUO grid'!$B$4:$B$18,'SQUO grid'!H$4:H$18,"error",0,1)</f>
        <v>14</v>
      </c>
      <c r="Q121" s="103">
        <f>_xlfn.XLOOKUP($C121,'SQUO grid'!$B$4:$B$18,'SQUO grid'!I$4:I$18,"error",0,1)</f>
        <v>13</v>
      </c>
      <c r="R121" s="103">
        <f>_xlfn.XLOOKUP($C121,'SQUO grid'!$B$4:$B$18,'SQUO grid'!J$4:J$18,"error",0,1)</f>
        <v>17</v>
      </c>
      <c r="S121" s="103">
        <f>_xlfn.XLOOKUP($C121,'SQUO grid'!$B$4:$B$18,'SQUO grid'!K$4:K$18,"error",0,1)</f>
        <v>15</v>
      </c>
      <c r="T121" s="103">
        <f>_xlfn.XLOOKUP($C121,'SQUO grid'!$B$4:$B$18,'SQUO grid'!L$4:L$18,"error",0,1)</f>
        <v>20</v>
      </c>
      <c r="U121" s="103">
        <f>_xlfn.XLOOKUP($C121,'SQUO grid'!$B$4:$B$18,'SQUO grid'!M$4:M$18,"error",0,1)</f>
        <v>22</v>
      </c>
      <c r="V121" s="103">
        <f>_xlfn.XLOOKUP($C121,'SQUO grid'!$B$4:$B$18,'SQUO grid'!N$4:N$18,"error",0,1)</f>
        <v>29</v>
      </c>
      <c r="W121" s="103">
        <f>_xlfn.XLOOKUP($C121,'SQUO grid'!$B$4:$B$18,'SQUO grid'!O$4:O$18,"error",0,1)</f>
        <v>33</v>
      </c>
      <c r="X121" s="103">
        <f>_xlfn.XLOOKUP($C121,'SQUO grid'!$B$4:$B$18,'SQUO grid'!P$4:P$18,"error",0,1)</f>
        <v>43</v>
      </c>
      <c r="Y121" s="103">
        <f>_xlfn.XLOOKUP($C121,'SQUO grid'!$B$4:$B$18,'SQUO grid'!Q$4:Q$18,"error",0,1)</f>
        <v>43</v>
      </c>
      <c r="Z121" s="103">
        <f>_xlfn.XLOOKUP($C121,'SQUO grid'!$B$4:$B$18,'SQUO grid'!R$4:R$18,"error",0,1)</f>
        <v>57</v>
      </c>
      <c r="AA121" s="103">
        <f>_xlfn.XLOOKUP($C121,'SQUO grid'!$B$4:$B$18,'SQUO grid'!S$4:S$18,"error",0,1)</f>
        <v>53</v>
      </c>
      <c r="AB121" s="103">
        <f>_xlfn.XLOOKUP($C121,'SQUO grid'!$B$4:$B$18,'SQUO grid'!T$4:T$18,"error",0,1)</f>
        <v>70</v>
      </c>
      <c r="AC121" s="103">
        <f>_xlfn.XLOOKUP($C121,'SQUO grid'!$B$4:$B$18,'SQUO grid'!U$4:U$18,"error",0,1)</f>
        <v>63</v>
      </c>
      <c r="AD121" s="103">
        <f>_xlfn.XLOOKUP($C121,'SQUO grid'!$B$4:$B$18,'SQUO grid'!V$4:V$18,"error",0,1)</f>
        <v>84</v>
      </c>
      <c r="AF121" s="103">
        <f>_xlfn.XLOOKUP($D121,'Compiled grid proposal'!$C$5:$C$22,'Compiled grid proposal'!D$5:D$22,"error",0,1)</f>
        <v>2.97</v>
      </c>
      <c r="AG121" s="103">
        <f>_xlfn.XLOOKUP($D121,'Compiled grid proposal'!$C$5:$C$22,'Compiled grid proposal'!E$5:E$22,"error",0,1)</f>
        <v>9.9</v>
      </c>
      <c r="AH121" s="103">
        <f>_xlfn.XLOOKUP($D121,'Compiled grid proposal'!$C$5:$C$22,'Compiled grid proposal'!F$5:F$22,"error",0,1)</f>
        <v>3.5640000000000001</v>
      </c>
      <c r="AI121" s="103">
        <f>_xlfn.XLOOKUP($D121,'Compiled grid proposal'!$C$5:$C$22,'Compiled grid proposal'!G$5:G$22,"error",0,1)</f>
        <v>11.88</v>
      </c>
      <c r="AJ121" s="103">
        <f>_xlfn.XLOOKUP($D121,'Compiled grid proposal'!$C$5:$C$22,'Compiled grid proposal'!H$5:H$22,"error",0,1)</f>
        <v>4.2767999999999997</v>
      </c>
      <c r="AK121" s="103">
        <f>_xlfn.XLOOKUP($D121,'Compiled grid proposal'!$C$5:$C$22,'Compiled grid proposal'!I$5:I$22,"error",0,1)</f>
        <v>14.256</v>
      </c>
      <c r="AL121" s="103">
        <f>_xlfn.XLOOKUP($D121,'Compiled grid proposal'!$C$5:$C$22,'Compiled grid proposal'!J$5:J$22,"error",0,1)</f>
        <v>5.1321599999999998</v>
      </c>
      <c r="AM121" s="103">
        <f>_xlfn.XLOOKUP($D121,'Compiled grid proposal'!$C$5:$C$22,'Compiled grid proposal'!K$5:K$22,"error",0,1)</f>
        <v>17.107199999999999</v>
      </c>
      <c r="AN121" s="103">
        <f>_xlfn.XLOOKUP($D121,'Compiled grid proposal'!$C$5:$C$22,'Compiled grid proposal'!L$5:L$22,"error",0,1)</f>
        <v>6.1585919999999996</v>
      </c>
      <c r="AO121" s="103">
        <f>_xlfn.XLOOKUP($D121,'Compiled grid proposal'!$C$5:$C$22,'Compiled grid proposal'!M$5:M$22,"error",0,1)</f>
        <v>20.528639999999999</v>
      </c>
      <c r="AP121" s="103">
        <f>_xlfn.XLOOKUP($D121,'Compiled grid proposal'!$C$5:$C$22,'Compiled grid proposal'!N$5:N$22,"error",0,1)</f>
        <v>7.3903103999999988</v>
      </c>
      <c r="AQ121" s="103">
        <f>_xlfn.XLOOKUP($D121,'Compiled grid proposal'!$C$5:$C$22,'Compiled grid proposal'!O$5:O$22,"error",0,1)</f>
        <v>24.634367999999998</v>
      </c>
      <c r="AR121" s="103">
        <f>_xlfn.XLOOKUP($D121,'Compiled grid proposal'!$C$5:$C$22,'Compiled grid proposal'!P$5:P$22,"error",0,1)</f>
        <v>8.8683724799999979</v>
      </c>
      <c r="AS121" s="103">
        <f>_xlfn.XLOOKUP($D121,'Compiled grid proposal'!$C$5:$C$22,'Compiled grid proposal'!Q$5:Q$22,"error",0,1)</f>
        <v>29.561241599999995</v>
      </c>
      <c r="AT121" s="103">
        <f>_xlfn.XLOOKUP($D121,'Compiled grid proposal'!$C$5:$C$22,'Compiled grid proposal'!R$5:R$22,"error",0,1)</f>
        <v>10.642046975999998</v>
      </c>
      <c r="AU121" s="103">
        <f>_xlfn.XLOOKUP($D121,'Compiled grid proposal'!$C$5:$C$22,'Compiled grid proposal'!S$5:S$22,"error",0,1)</f>
        <v>35.473489919999992</v>
      </c>
      <c r="AV121" s="103">
        <f>_xlfn.XLOOKUP($D121,'Compiled grid proposal'!$C$5:$C$22,'Compiled grid proposal'!T$5:T$22,"error",0,1)</f>
        <v>12.770456371199996</v>
      </c>
      <c r="AW121" s="103">
        <f>_xlfn.XLOOKUP($D121,'Compiled grid proposal'!$C$5:$C$22,'Compiled grid proposal'!U$5:U$22,"error",0,1)</f>
        <v>42.568187903999991</v>
      </c>
      <c r="AX121" s="103">
        <f>_xlfn.XLOOKUP($D121,'Compiled grid proposal'!$C$5:$C$22,'Compiled grid proposal'!V$5:V$22,"error",0,1)</f>
        <v>14.85</v>
      </c>
      <c r="AY121" s="103">
        <f>_xlfn.XLOOKUP($D121,'Compiled grid proposal'!$C$5:$C$22,'Compiled grid proposal'!W$5:W$22,"error",0,1)</f>
        <v>49.5</v>
      </c>
      <c r="BA121" s="115">
        <f t="shared" si="40"/>
        <v>-2.9999999999999805E-2</v>
      </c>
      <c r="BB121" s="115">
        <f t="shared" si="41"/>
        <v>0.90000000000000036</v>
      </c>
      <c r="BC121" s="115">
        <f t="shared" si="42"/>
        <v>-2.4359999999999999</v>
      </c>
      <c r="BD121" s="115">
        <f t="shared" si="43"/>
        <v>-0.11999999999999922</v>
      </c>
      <c r="BE121" s="115">
        <f t="shared" si="44"/>
        <v>-7.773200000000001</v>
      </c>
      <c r="BF121" s="115">
        <f t="shared" si="45"/>
        <v>0.25600000000000023</v>
      </c>
      <c r="BG121" s="115">
        <f t="shared" si="46"/>
        <v>-7.8678400000000002</v>
      </c>
      <c r="BH121" s="115">
        <f t="shared" si="47"/>
        <v>0.10719999999999885</v>
      </c>
      <c r="BI121" s="115">
        <f t="shared" si="48"/>
        <v>-8.8414080000000013</v>
      </c>
      <c r="BJ121" s="115">
        <f t="shared" si="49"/>
        <v>0.52863999999999933</v>
      </c>
      <c r="BK121" s="115">
        <f t="shared" si="50"/>
        <v>-14.609689600000001</v>
      </c>
      <c r="BL121" s="115">
        <f t="shared" si="51"/>
        <v>-4.3656320000000015</v>
      </c>
      <c r="BM121" s="115">
        <f t="shared" si="52"/>
        <v>-24.131627520000002</v>
      </c>
      <c r="BN121" s="115">
        <f t="shared" si="53"/>
        <v>-13.438758400000005</v>
      </c>
      <c r="BO121" s="115">
        <f t="shared" si="54"/>
        <v>-32.357953024000004</v>
      </c>
      <c r="BP121" s="115">
        <f t="shared" si="55"/>
        <v>-21.526510080000008</v>
      </c>
      <c r="BQ121" s="115">
        <f t="shared" si="56"/>
        <v>-40.229543628800002</v>
      </c>
      <c r="BR121" s="115">
        <f t="shared" si="57"/>
        <v>-27.431812096000009</v>
      </c>
      <c r="BS121" s="115">
        <f t="shared" si="58"/>
        <v>-48.15</v>
      </c>
      <c r="BT121" s="115">
        <f t="shared" si="59"/>
        <v>-34.5</v>
      </c>
      <c r="BV121" s="116">
        <f t="shared" si="60"/>
        <v>-9.9999999999999343E-3</v>
      </c>
      <c r="BW121" s="116">
        <f t="shared" si="61"/>
        <v>0.10000000000000003</v>
      </c>
      <c r="BX121" s="116">
        <f t="shared" si="62"/>
        <v>-0.40599999999999997</v>
      </c>
      <c r="BY121" s="116">
        <f t="shared" si="63"/>
        <v>-9.9999999999999343E-3</v>
      </c>
      <c r="BZ121" s="116">
        <f t="shared" si="64"/>
        <v>-0.64507883817427392</v>
      </c>
      <c r="CA121" s="116">
        <f t="shared" si="65"/>
        <v>1.8285714285714301E-2</v>
      </c>
      <c r="CB121" s="116">
        <f t="shared" si="66"/>
        <v>-0.60521846153846159</v>
      </c>
      <c r="CC121" s="116">
        <f t="shared" si="67"/>
        <v>6.3058823529411091E-3</v>
      </c>
      <c r="CD121" s="116">
        <f t="shared" si="68"/>
        <v>-0.58942720000000004</v>
      </c>
      <c r="CE121" s="116">
        <f t="shared" si="69"/>
        <v>2.6431999999999966E-2</v>
      </c>
      <c r="CF121" s="116">
        <f t="shared" si="70"/>
        <v>-0.66407680000000002</v>
      </c>
      <c r="CG121" s="116">
        <f t="shared" si="71"/>
        <v>-0.15053903448275868</v>
      </c>
      <c r="CH121" s="116">
        <f t="shared" si="72"/>
        <v>-0.73126144000000004</v>
      </c>
      <c r="CI121" s="116">
        <f t="shared" si="73"/>
        <v>-0.31252926511627915</v>
      </c>
      <c r="CJ121" s="116">
        <f t="shared" si="74"/>
        <v>-0.75251053544186053</v>
      </c>
      <c r="CK121" s="116">
        <f t="shared" si="75"/>
        <v>-0.37765807157894754</v>
      </c>
      <c r="CL121" s="116">
        <f t="shared" si="76"/>
        <v>-0.75904799299622649</v>
      </c>
      <c r="CM121" s="116">
        <f t="shared" si="77"/>
        <v>-0.39188302994285729</v>
      </c>
      <c r="CN121" s="116">
        <f t="shared" si="78"/>
        <v>-0.76428571428571423</v>
      </c>
      <c r="CO121" s="116">
        <f t="shared" si="79"/>
        <v>-0.4107142857142857</v>
      </c>
    </row>
    <row r="122" spans="1:93" ht="14.5" thickBot="1">
      <c r="A122" s="32" t="s">
        <v>141</v>
      </c>
      <c r="B122" s="33" t="s">
        <v>10</v>
      </c>
      <c r="C122" s="97">
        <v>4</v>
      </c>
      <c r="D122" s="33">
        <v>4</v>
      </c>
      <c r="E122" s="33">
        <v>8</v>
      </c>
      <c r="F122" s="33"/>
      <c r="G122" s="33"/>
      <c r="H122" s="33"/>
      <c r="I122" s="33" t="s">
        <v>18</v>
      </c>
      <c r="K122" s="103">
        <f>_xlfn.XLOOKUP($C122,'SQUO grid'!$B$4:$B$18,'SQUO grid'!C$4:C$18,"error",0,1)</f>
        <v>3</v>
      </c>
      <c r="L122" s="103">
        <f>_xlfn.XLOOKUP($C122,'SQUO grid'!$B$4:$B$18,'SQUO grid'!D$4:D$18,"error",0,1)</f>
        <v>9</v>
      </c>
      <c r="M122" s="103">
        <f>_xlfn.XLOOKUP($C122,'SQUO grid'!$B$4:$B$18,'SQUO grid'!E$4:E$18,"error",0,1)</f>
        <v>6</v>
      </c>
      <c r="N122" s="103">
        <f>_xlfn.XLOOKUP($C122,'SQUO grid'!$B$4:$B$18,'SQUO grid'!F$4:F$18,"error",0,1)</f>
        <v>12</v>
      </c>
      <c r="O122" s="103">
        <f>_xlfn.XLOOKUP($C122,'SQUO grid'!$B$4:$B$18,'SQUO grid'!G$4:G$18,"error",0,1)</f>
        <v>12.05</v>
      </c>
      <c r="P122" s="103">
        <f>_xlfn.XLOOKUP($C122,'SQUO grid'!$B$4:$B$18,'SQUO grid'!H$4:H$18,"error",0,1)</f>
        <v>14</v>
      </c>
      <c r="Q122" s="103">
        <f>_xlfn.XLOOKUP($C122,'SQUO grid'!$B$4:$B$18,'SQUO grid'!I$4:I$18,"error",0,1)</f>
        <v>13</v>
      </c>
      <c r="R122" s="103">
        <f>_xlfn.XLOOKUP($C122,'SQUO grid'!$B$4:$B$18,'SQUO grid'!J$4:J$18,"error",0,1)</f>
        <v>17</v>
      </c>
      <c r="S122" s="103">
        <f>_xlfn.XLOOKUP($C122,'SQUO grid'!$B$4:$B$18,'SQUO grid'!K$4:K$18,"error",0,1)</f>
        <v>15</v>
      </c>
      <c r="T122" s="103">
        <f>_xlfn.XLOOKUP($C122,'SQUO grid'!$B$4:$B$18,'SQUO grid'!L$4:L$18,"error",0,1)</f>
        <v>20</v>
      </c>
      <c r="U122" s="103">
        <f>_xlfn.XLOOKUP($C122,'SQUO grid'!$B$4:$B$18,'SQUO grid'!M$4:M$18,"error",0,1)</f>
        <v>22</v>
      </c>
      <c r="V122" s="103">
        <f>_xlfn.XLOOKUP($C122,'SQUO grid'!$B$4:$B$18,'SQUO grid'!N$4:N$18,"error",0,1)</f>
        <v>29</v>
      </c>
      <c r="W122" s="103">
        <f>_xlfn.XLOOKUP($C122,'SQUO grid'!$B$4:$B$18,'SQUO grid'!O$4:O$18,"error",0,1)</f>
        <v>33</v>
      </c>
      <c r="X122" s="103">
        <f>_xlfn.XLOOKUP($C122,'SQUO grid'!$B$4:$B$18,'SQUO grid'!P$4:P$18,"error",0,1)</f>
        <v>43</v>
      </c>
      <c r="Y122" s="103">
        <f>_xlfn.XLOOKUP($C122,'SQUO grid'!$B$4:$B$18,'SQUO grid'!Q$4:Q$18,"error",0,1)</f>
        <v>43</v>
      </c>
      <c r="Z122" s="103">
        <f>_xlfn.XLOOKUP($C122,'SQUO grid'!$B$4:$B$18,'SQUO grid'!R$4:R$18,"error",0,1)</f>
        <v>57</v>
      </c>
      <c r="AA122" s="103">
        <f>_xlfn.XLOOKUP($C122,'SQUO grid'!$B$4:$B$18,'SQUO grid'!S$4:S$18,"error",0,1)</f>
        <v>53</v>
      </c>
      <c r="AB122" s="103">
        <f>_xlfn.XLOOKUP($C122,'SQUO grid'!$B$4:$B$18,'SQUO grid'!T$4:T$18,"error",0,1)</f>
        <v>70</v>
      </c>
      <c r="AC122" s="103">
        <f>_xlfn.XLOOKUP($C122,'SQUO grid'!$B$4:$B$18,'SQUO grid'!U$4:U$18,"error",0,1)</f>
        <v>63</v>
      </c>
      <c r="AD122" s="103">
        <f>_xlfn.XLOOKUP($C122,'SQUO grid'!$B$4:$B$18,'SQUO grid'!V$4:V$18,"error",0,1)</f>
        <v>84</v>
      </c>
      <c r="AF122" s="103">
        <f>_xlfn.XLOOKUP($D122,'Compiled grid proposal'!$C$5:$C$22,'Compiled grid proposal'!D$5:D$22,"error",0,1)</f>
        <v>2.97</v>
      </c>
      <c r="AG122" s="103">
        <f>_xlfn.XLOOKUP($D122,'Compiled grid proposal'!$C$5:$C$22,'Compiled grid proposal'!E$5:E$22,"error",0,1)</f>
        <v>9.9</v>
      </c>
      <c r="AH122" s="103">
        <f>_xlfn.XLOOKUP($D122,'Compiled grid proposal'!$C$5:$C$22,'Compiled grid proposal'!F$5:F$22,"error",0,1)</f>
        <v>3.5640000000000001</v>
      </c>
      <c r="AI122" s="103">
        <f>_xlfn.XLOOKUP($D122,'Compiled grid proposal'!$C$5:$C$22,'Compiled grid proposal'!G$5:G$22,"error",0,1)</f>
        <v>11.88</v>
      </c>
      <c r="AJ122" s="103">
        <f>_xlfn.XLOOKUP($D122,'Compiled grid proposal'!$C$5:$C$22,'Compiled grid proposal'!H$5:H$22,"error",0,1)</f>
        <v>4.2767999999999997</v>
      </c>
      <c r="AK122" s="103">
        <f>_xlfn.XLOOKUP($D122,'Compiled grid proposal'!$C$5:$C$22,'Compiled grid proposal'!I$5:I$22,"error",0,1)</f>
        <v>14.256</v>
      </c>
      <c r="AL122" s="103">
        <f>_xlfn.XLOOKUP($D122,'Compiled grid proposal'!$C$5:$C$22,'Compiled grid proposal'!J$5:J$22,"error",0,1)</f>
        <v>5.1321599999999998</v>
      </c>
      <c r="AM122" s="103">
        <f>_xlfn.XLOOKUP($D122,'Compiled grid proposal'!$C$5:$C$22,'Compiled grid proposal'!K$5:K$22,"error",0,1)</f>
        <v>17.107199999999999</v>
      </c>
      <c r="AN122" s="103">
        <f>_xlfn.XLOOKUP($D122,'Compiled grid proposal'!$C$5:$C$22,'Compiled grid proposal'!L$5:L$22,"error",0,1)</f>
        <v>6.1585919999999996</v>
      </c>
      <c r="AO122" s="103">
        <f>_xlfn.XLOOKUP($D122,'Compiled grid proposal'!$C$5:$C$22,'Compiled grid proposal'!M$5:M$22,"error",0,1)</f>
        <v>20.528639999999999</v>
      </c>
      <c r="AP122" s="103">
        <f>_xlfn.XLOOKUP($D122,'Compiled grid proposal'!$C$5:$C$22,'Compiled grid proposal'!N$5:N$22,"error",0,1)</f>
        <v>7.3903103999999988</v>
      </c>
      <c r="AQ122" s="103">
        <f>_xlfn.XLOOKUP($D122,'Compiled grid proposal'!$C$5:$C$22,'Compiled grid proposal'!O$5:O$22,"error",0,1)</f>
        <v>24.634367999999998</v>
      </c>
      <c r="AR122" s="103">
        <f>_xlfn.XLOOKUP($D122,'Compiled grid proposal'!$C$5:$C$22,'Compiled grid proposal'!P$5:P$22,"error",0,1)</f>
        <v>8.8683724799999979</v>
      </c>
      <c r="AS122" s="103">
        <f>_xlfn.XLOOKUP($D122,'Compiled grid proposal'!$C$5:$C$22,'Compiled grid proposal'!Q$5:Q$22,"error",0,1)</f>
        <v>29.561241599999995</v>
      </c>
      <c r="AT122" s="103">
        <f>_xlfn.XLOOKUP($D122,'Compiled grid proposal'!$C$5:$C$22,'Compiled grid proposal'!R$5:R$22,"error",0,1)</f>
        <v>10.642046975999998</v>
      </c>
      <c r="AU122" s="103">
        <f>_xlfn.XLOOKUP($D122,'Compiled grid proposal'!$C$5:$C$22,'Compiled grid proposal'!S$5:S$22,"error",0,1)</f>
        <v>35.473489919999992</v>
      </c>
      <c r="AV122" s="103">
        <f>_xlfn.XLOOKUP($D122,'Compiled grid proposal'!$C$5:$C$22,'Compiled grid proposal'!T$5:T$22,"error",0,1)</f>
        <v>12.770456371199996</v>
      </c>
      <c r="AW122" s="103">
        <f>_xlfn.XLOOKUP($D122,'Compiled grid proposal'!$C$5:$C$22,'Compiled grid proposal'!U$5:U$22,"error",0,1)</f>
        <v>42.568187903999991</v>
      </c>
      <c r="AX122" s="103">
        <f>_xlfn.XLOOKUP($D122,'Compiled grid proposal'!$C$5:$C$22,'Compiled grid proposal'!V$5:V$22,"error",0,1)</f>
        <v>14.85</v>
      </c>
      <c r="AY122" s="103">
        <f>_xlfn.XLOOKUP($D122,'Compiled grid proposal'!$C$5:$C$22,'Compiled grid proposal'!W$5:W$22,"error",0,1)</f>
        <v>49.5</v>
      </c>
      <c r="BA122" s="115">
        <f t="shared" si="40"/>
        <v>-2.9999999999999805E-2</v>
      </c>
      <c r="BB122" s="115">
        <f t="shared" si="41"/>
        <v>0.90000000000000036</v>
      </c>
      <c r="BC122" s="115">
        <f t="shared" si="42"/>
        <v>-2.4359999999999999</v>
      </c>
      <c r="BD122" s="115">
        <f t="shared" si="43"/>
        <v>-0.11999999999999922</v>
      </c>
      <c r="BE122" s="115">
        <f t="shared" si="44"/>
        <v>-7.773200000000001</v>
      </c>
      <c r="BF122" s="115">
        <f t="shared" si="45"/>
        <v>0.25600000000000023</v>
      </c>
      <c r="BG122" s="115">
        <f t="shared" si="46"/>
        <v>-7.8678400000000002</v>
      </c>
      <c r="BH122" s="115">
        <f t="shared" si="47"/>
        <v>0.10719999999999885</v>
      </c>
      <c r="BI122" s="115">
        <f t="shared" si="48"/>
        <v>-8.8414080000000013</v>
      </c>
      <c r="BJ122" s="115">
        <f t="shared" si="49"/>
        <v>0.52863999999999933</v>
      </c>
      <c r="BK122" s="115">
        <f t="shared" si="50"/>
        <v>-14.609689600000001</v>
      </c>
      <c r="BL122" s="115">
        <f t="shared" si="51"/>
        <v>-4.3656320000000015</v>
      </c>
      <c r="BM122" s="115">
        <f t="shared" si="52"/>
        <v>-24.131627520000002</v>
      </c>
      <c r="BN122" s="115">
        <f t="shared" si="53"/>
        <v>-13.438758400000005</v>
      </c>
      <c r="BO122" s="115">
        <f t="shared" si="54"/>
        <v>-32.357953024000004</v>
      </c>
      <c r="BP122" s="115">
        <f t="shared" si="55"/>
        <v>-21.526510080000008</v>
      </c>
      <c r="BQ122" s="115">
        <f t="shared" si="56"/>
        <v>-40.229543628800002</v>
      </c>
      <c r="BR122" s="115">
        <f t="shared" si="57"/>
        <v>-27.431812096000009</v>
      </c>
      <c r="BS122" s="115">
        <f t="shared" si="58"/>
        <v>-48.15</v>
      </c>
      <c r="BT122" s="115">
        <f t="shared" si="59"/>
        <v>-34.5</v>
      </c>
      <c r="BV122" s="116">
        <f t="shared" si="60"/>
        <v>-9.9999999999999343E-3</v>
      </c>
      <c r="BW122" s="116">
        <f t="shared" si="61"/>
        <v>0.10000000000000003</v>
      </c>
      <c r="BX122" s="116">
        <f t="shared" si="62"/>
        <v>-0.40599999999999997</v>
      </c>
      <c r="BY122" s="116">
        <f t="shared" si="63"/>
        <v>-9.9999999999999343E-3</v>
      </c>
      <c r="BZ122" s="116">
        <f t="shared" si="64"/>
        <v>-0.64507883817427392</v>
      </c>
      <c r="CA122" s="116">
        <f t="shared" si="65"/>
        <v>1.8285714285714301E-2</v>
      </c>
      <c r="CB122" s="116">
        <f t="shared" si="66"/>
        <v>-0.60521846153846159</v>
      </c>
      <c r="CC122" s="116">
        <f t="shared" si="67"/>
        <v>6.3058823529411091E-3</v>
      </c>
      <c r="CD122" s="116">
        <f t="shared" si="68"/>
        <v>-0.58942720000000004</v>
      </c>
      <c r="CE122" s="116">
        <f t="shared" si="69"/>
        <v>2.6431999999999966E-2</v>
      </c>
      <c r="CF122" s="116">
        <f t="shared" si="70"/>
        <v>-0.66407680000000002</v>
      </c>
      <c r="CG122" s="116">
        <f t="shared" si="71"/>
        <v>-0.15053903448275868</v>
      </c>
      <c r="CH122" s="116">
        <f t="shared" si="72"/>
        <v>-0.73126144000000004</v>
      </c>
      <c r="CI122" s="116">
        <f t="shared" si="73"/>
        <v>-0.31252926511627915</v>
      </c>
      <c r="CJ122" s="116">
        <f t="shared" si="74"/>
        <v>-0.75251053544186053</v>
      </c>
      <c r="CK122" s="116">
        <f t="shared" si="75"/>
        <v>-0.37765807157894754</v>
      </c>
      <c r="CL122" s="116">
        <f t="shared" si="76"/>
        <v>-0.75904799299622649</v>
      </c>
      <c r="CM122" s="116">
        <f t="shared" si="77"/>
        <v>-0.39188302994285729</v>
      </c>
      <c r="CN122" s="116">
        <f t="shared" si="78"/>
        <v>-0.76428571428571423</v>
      </c>
      <c r="CO122" s="116">
        <f t="shared" si="79"/>
        <v>-0.4107142857142857</v>
      </c>
    </row>
    <row r="123" spans="1:93" ht="14.5" thickBot="1">
      <c r="A123" s="32" t="s">
        <v>142</v>
      </c>
      <c r="B123" s="33" t="s">
        <v>10</v>
      </c>
      <c r="C123" s="97">
        <v>4</v>
      </c>
      <c r="D123" s="33">
        <v>4</v>
      </c>
      <c r="E123" s="33">
        <v>4</v>
      </c>
      <c r="F123" s="33"/>
      <c r="G123" s="33"/>
      <c r="H123" s="33"/>
      <c r="I123" s="33"/>
      <c r="K123" s="103">
        <f>_xlfn.XLOOKUP($C123,'SQUO grid'!$B$4:$B$18,'SQUO grid'!C$4:C$18,"error",0,1)</f>
        <v>3</v>
      </c>
      <c r="L123" s="103">
        <f>_xlfn.XLOOKUP($C123,'SQUO grid'!$B$4:$B$18,'SQUO grid'!D$4:D$18,"error",0,1)</f>
        <v>9</v>
      </c>
      <c r="M123" s="103">
        <f>_xlfn.XLOOKUP($C123,'SQUO grid'!$B$4:$B$18,'SQUO grid'!E$4:E$18,"error",0,1)</f>
        <v>6</v>
      </c>
      <c r="N123" s="103">
        <f>_xlfn.XLOOKUP($C123,'SQUO grid'!$B$4:$B$18,'SQUO grid'!F$4:F$18,"error",0,1)</f>
        <v>12</v>
      </c>
      <c r="O123" s="103">
        <f>_xlfn.XLOOKUP($C123,'SQUO grid'!$B$4:$B$18,'SQUO grid'!G$4:G$18,"error",0,1)</f>
        <v>12.05</v>
      </c>
      <c r="P123" s="103">
        <f>_xlfn.XLOOKUP($C123,'SQUO grid'!$B$4:$B$18,'SQUO grid'!H$4:H$18,"error",0,1)</f>
        <v>14</v>
      </c>
      <c r="Q123" s="103">
        <f>_xlfn.XLOOKUP($C123,'SQUO grid'!$B$4:$B$18,'SQUO grid'!I$4:I$18,"error",0,1)</f>
        <v>13</v>
      </c>
      <c r="R123" s="103">
        <f>_xlfn.XLOOKUP($C123,'SQUO grid'!$B$4:$B$18,'SQUO grid'!J$4:J$18,"error",0,1)</f>
        <v>17</v>
      </c>
      <c r="S123" s="103">
        <f>_xlfn.XLOOKUP($C123,'SQUO grid'!$B$4:$B$18,'SQUO grid'!K$4:K$18,"error",0,1)</f>
        <v>15</v>
      </c>
      <c r="T123" s="103">
        <f>_xlfn.XLOOKUP($C123,'SQUO grid'!$B$4:$B$18,'SQUO grid'!L$4:L$18,"error",0,1)</f>
        <v>20</v>
      </c>
      <c r="U123" s="103">
        <f>_xlfn.XLOOKUP($C123,'SQUO grid'!$B$4:$B$18,'SQUO grid'!M$4:M$18,"error",0,1)</f>
        <v>22</v>
      </c>
      <c r="V123" s="103">
        <f>_xlfn.XLOOKUP($C123,'SQUO grid'!$B$4:$B$18,'SQUO grid'!N$4:N$18,"error",0,1)</f>
        <v>29</v>
      </c>
      <c r="W123" s="103">
        <f>_xlfn.XLOOKUP($C123,'SQUO grid'!$B$4:$B$18,'SQUO grid'!O$4:O$18,"error",0,1)</f>
        <v>33</v>
      </c>
      <c r="X123" s="103">
        <f>_xlfn.XLOOKUP($C123,'SQUO grid'!$B$4:$B$18,'SQUO grid'!P$4:P$18,"error",0,1)</f>
        <v>43</v>
      </c>
      <c r="Y123" s="103">
        <f>_xlfn.XLOOKUP($C123,'SQUO grid'!$B$4:$B$18,'SQUO grid'!Q$4:Q$18,"error",0,1)</f>
        <v>43</v>
      </c>
      <c r="Z123" s="103">
        <f>_xlfn.XLOOKUP($C123,'SQUO grid'!$B$4:$B$18,'SQUO grid'!R$4:R$18,"error",0,1)</f>
        <v>57</v>
      </c>
      <c r="AA123" s="103">
        <f>_xlfn.XLOOKUP($C123,'SQUO grid'!$B$4:$B$18,'SQUO grid'!S$4:S$18,"error",0,1)</f>
        <v>53</v>
      </c>
      <c r="AB123" s="103">
        <f>_xlfn.XLOOKUP($C123,'SQUO grid'!$B$4:$B$18,'SQUO grid'!T$4:T$18,"error",0,1)</f>
        <v>70</v>
      </c>
      <c r="AC123" s="103">
        <f>_xlfn.XLOOKUP($C123,'SQUO grid'!$B$4:$B$18,'SQUO grid'!U$4:U$18,"error",0,1)</f>
        <v>63</v>
      </c>
      <c r="AD123" s="103">
        <f>_xlfn.XLOOKUP($C123,'SQUO grid'!$B$4:$B$18,'SQUO grid'!V$4:V$18,"error",0,1)</f>
        <v>84</v>
      </c>
      <c r="AF123" s="103">
        <f>_xlfn.XLOOKUP($D123,'Compiled grid proposal'!$C$5:$C$22,'Compiled grid proposal'!D$5:D$22,"error",0,1)</f>
        <v>2.97</v>
      </c>
      <c r="AG123" s="103">
        <f>_xlfn.XLOOKUP($D123,'Compiled grid proposal'!$C$5:$C$22,'Compiled grid proposal'!E$5:E$22,"error",0,1)</f>
        <v>9.9</v>
      </c>
      <c r="AH123" s="103">
        <f>_xlfn.XLOOKUP($D123,'Compiled grid proposal'!$C$5:$C$22,'Compiled grid proposal'!F$5:F$22,"error",0,1)</f>
        <v>3.5640000000000001</v>
      </c>
      <c r="AI123" s="103">
        <f>_xlfn.XLOOKUP($D123,'Compiled grid proposal'!$C$5:$C$22,'Compiled grid proposal'!G$5:G$22,"error",0,1)</f>
        <v>11.88</v>
      </c>
      <c r="AJ123" s="103">
        <f>_xlfn.XLOOKUP($D123,'Compiled grid proposal'!$C$5:$C$22,'Compiled grid proposal'!H$5:H$22,"error",0,1)</f>
        <v>4.2767999999999997</v>
      </c>
      <c r="AK123" s="103">
        <f>_xlfn.XLOOKUP($D123,'Compiled grid proposal'!$C$5:$C$22,'Compiled grid proposal'!I$5:I$22,"error",0,1)</f>
        <v>14.256</v>
      </c>
      <c r="AL123" s="103">
        <f>_xlfn.XLOOKUP($D123,'Compiled grid proposal'!$C$5:$C$22,'Compiled grid proposal'!J$5:J$22,"error",0,1)</f>
        <v>5.1321599999999998</v>
      </c>
      <c r="AM123" s="103">
        <f>_xlfn.XLOOKUP($D123,'Compiled grid proposal'!$C$5:$C$22,'Compiled grid proposal'!K$5:K$22,"error",0,1)</f>
        <v>17.107199999999999</v>
      </c>
      <c r="AN123" s="103">
        <f>_xlfn.XLOOKUP($D123,'Compiled grid proposal'!$C$5:$C$22,'Compiled grid proposal'!L$5:L$22,"error",0,1)</f>
        <v>6.1585919999999996</v>
      </c>
      <c r="AO123" s="103">
        <f>_xlfn.XLOOKUP($D123,'Compiled grid proposal'!$C$5:$C$22,'Compiled grid proposal'!M$5:M$22,"error",0,1)</f>
        <v>20.528639999999999</v>
      </c>
      <c r="AP123" s="103">
        <f>_xlfn.XLOOKUP($D123,'Compiled grid proposal'!$C$5:$C$22,'Compiled grid proposal'!N$5:N$22,"error",0,1)</f>
        <v>7.3903103999999988</v>
      </c>
      <c r="AQ123" s="103">
        <f>_xlfn.XLOOKUP($D123,'Compiled grid proposal'!$C$5:$C$22,'Compiled grid proposal'!O$5:O$22,"error",0,1)</f>
        <v>24.634367999999998</v>
      </c>
      <c r="AR123" s="103">
        <f>_xlfn.XLOOKUP($D123,'Compiled grid proposal'!$C$5:$C$22,'Compiled grid proposal'!P$5:P$22,"error",0,1)</f>
        <v>8.8683724799999979</v>
      </c>
      <c r="AS123" s="103">
        <f>_xlfn.XLOOKUP($D123,'Compiled grid proposal'!$C$5:$C$22,'Compiled grid proposal'!Q$5:Q$22,"error",0,1)</f>
        <v>29.561241599999995</v>
      </c>
      <c r="AT123" s="103">
        <f>_xlfn.XLOOKUP($D123,'Compiled grid proposal'!$C$5:$C$22,'Compiled grid proposal'!R$5:R$22,"error",0,1)</f>
        <v>10.642046975999998</v>
      </c>
      <c r="AU123" s="103">
        <f>_xlfn.XLOOKUP($D123,'Compiled grid proposal'!$C$5:$C$22,'Compiled grid proposal'!S$5:S$22,"error",0,1)</f>
        <v>35.473489919999992</v>
      </c>
      <c r="AV123" s="103">
        <f>_xlfn.XLOOKUP($D123,'Compiled grid proposal'!$C$5:$C$22,'Compiled grid proposal'!T$5:T$22,"error",0,1)</f>
        <v>12.770456371199996</v>
      </c>
      <c r="AW123" s="103">
        <f>_xlfn.XLOOKUP($D123,'Compiled grid proposal'!$C$5:$C$22,'Compiled grid proposal'!U$5:U$22,"error",0,1)</f>
        <v>42.568187903999991</v>
      </c>
      <c r="AX123" s="103">
        <f>_xlfn.XLOOKUP($D123,'Compiled grid proposal'!$C$5:$C$22,'Compiled grid proposal'!V$5:V$22,"error",0,1)</f>
        <v>14.85</v>
      </c>
      <c r="AY123" s="103">
        <f>_xlfn.XLOOKUP($D123,'Compiled grid proposal'!$C$5:$C$22,'Compiled grid proposal'!W$5:W$22,"error",0,1)</f>
        <v>49.5</v>
      </c>
      <c r="BA123" s="115">
        <f t="shared" si="40"/>
        <v>-2.9999999999999805E-2</v>
      </c>
      <c r="BB123" s="115">
        <f t="shared" si="41"/>
        <v>0.90000000000000036</v>
      </c>
      <c r="BC123" s="115">
        <f t="shared" si="42"/>
        <v>-2.4359999999999999</v>
      </c>
      <c r="BD123" s="115">
        <f t="shared" si="43"/>
        <v>-0.11999999999999922</v>
      </c>
      <c r="BE123" s="115">
        <f t="shared" si="44"/>
        <v>-7.773200000000001</v>
      </c>
      <c r="BF123" s="115">
        <f t="shared" si="45"/>
        <v>0.25600000000000023</v>
      </c>
      <c r="BG123" s="115">
        <f t="shared" si="46"/>
        <v>-7.8678400000000002</v>
      </c>
      <c r="BH123" s="115">
        <f t="shared" si="47"/>
        <v>0.10719999999999885</v>
      </c>
      <c r="BI123" s="115">
        <f t="shared" si="48"/>
        <v>-8.8414080000000013</v>
      </c>
      <c r="BJ123" s="115">
        <f t="shared" si="49"/>
        <v>0.52863999999999933</v>
      </c>
      <c r="BK123" s="115">
        <f t="shared" si="50"/>
        <v>-14.609689600000001</v>
      </c>
      <c r="BL123" s="115">
        <f t="shared" si="51"/>
        <v>-4.3656320000000015</v>
      </c>
      <c r="BM123" s="115">
        <f t="shared" si="52"/>
        <v>-24.131627520000002</v>
      </c>
      <c r="BN123" s="115">
        <f t="shared" si="53"/>
        <v>-13.438758400000005</v>
      </c>
      <c r="BO123" s="115">
        <f t="shared" si="54"/>
        <v>-32.357953024000004</v>
      </c>
      <c r="BP123" s="115">
        <f t="shared" si="55"/>
        <v>-21.526510080000008</v>
      </c>
      <c r="BQ123" s="115">
        <f t="shared" si="56"/>
        <v>-40.229543628800002</v>
      </c>
      <c r="BR123" s="115">
        <f t="shared" si="57"/>
        <v>-27.431812096000009</v>
      </c>
      <c r="BS123" s="115">
        <f t="shared" si="58"/>
        <v>-48.15</v>
      </c>
      <c r="BT123" s="115">
        <f t="shared" si="59"/>
        <v>-34.5</v>
      </c>
      <c r="BV123" s="116">
        <f t="shared" si="60"/>
        <v>-9.9999999999999343E-3</v>
      </c>
      <c r="BW123" s="116">
        <f t="shared" si="61"/>
        <v>0.10000000000000003</v>
      </c>
      <c r="BX123" s="116">
        <f t="shared" si="62"/>
        <v>-0.40599999999999997</v>
      </c>
      <c r="BY123" s="116">
        <f t="shared" si="63"/>
        <v>-9.9999999999999343E-3</v>
      </c>
      <c r="BZ123" s="116">
        <f t="shared" si="64"/>
        <v>-0.64507883817427392</v>
      </c>
      <c r="CA123" s="116">
        <f t="shared" si="65"/>
        <v>1.8285714285714301E-2</v>
      </c>
      <c r="CB123" s="116">
        <f t="shared" si="66"/>
        <v>-0.60521846153846159</v>
      </c>
      <c r="CC123" s="116">
        <f t="shared" si="67"/>
        <v>6.3058823529411091E-3</v>
      </c>
      <c r="CD123" s="116">
        <f t="shared" si="68"/>
        <v>-0.58942720000000004</v>
      </c>
      <c r="CE123" s="116">
        <f t="shared" si="69"/>
        <v>2.6431999999999966E-2</v>
      </c>
      <c r="CF123" s="116">
        <f t="shared" si="70"/>
        <v>-0.66407680000000002</v>
      </c>
      <c r="CG123" s="116">
        <f t="shared" si="71"/>
        <v>-0.15053903448275868</v>
      </c>
      <c r="CH123" s="116">
        <f t="shared" si="72"/>
        <v>-0.73126144000000004</v>
      </c>
      <c r="CI123" s="116">
        <f t="shared" si="73"/>
        <v>-0.31252926511627915</v>
      </c>
      <c r="CJ123" s="116">
        <f t="shared" si="74"/>
        <v>-0.75251053544186053</v>
      </c>
      <c r="CK123" s="116">
        <f t="shared" si="75"/>
        <v>-0.37765807157894754</v>
      </c>
      <c r="CL123" s="116">
        <f t="shared" si="76"/>
        <v>-0.75904799299622649</v>
      </c>
      <c r="CM123" s="116">
        <f t="shared" si="77"/>
        <v>-0.39188302994285729</v>
      </c>
      <c r="CN123" s="116">
        <f t="shared" si="78"/>
        <v>-0.76428571428571423</v>
      </c>
      <c r="CO123" s="116">
        <f t="shared" si="79"/>
        <v>-0.4107142857142857</v>
      </c>
    </row>
    <row r="124" spans="1:93" ht="14.5" thickBot="1">
      <c r="A124" s="32" t="s">
        <v>143</v>
      </c>
      <c r="B124" s="33" t="s">
        <v>10</v>
      </c>
      <c r="C124" s="97">
        <v>4</v>
      </c>
      <c r="D124" s="33">
        <v>4</v>
      </c>
      <c r="E124" s="33">
        <v>4</v>
      </c>
      <c r="F124" s="33"/>
      <c r="G124" s="33"/>
      <c r="H124" s="33"/>
      <c r="I124" s="33"/>
      <c r="K124" s="103">
        <f>_xlfn.XLOOKUP($C124,'SQUO grid'!$B$4:$B$18,'SQUO grid'!C$4:C$18,"error",0,1)</f>
        <v>3</v>
      </c>
      <c r="L124" s="103">
        <f>_xlfn.XLOOKUP($C124,'SQUO grid'!$B$4:$B$18,'SQUO grid'!D$4:D$18,"error",0,1)</f>
        <v>9</v>
      </c>
      <c r="M124" s="103">
        <f>_xlfn.XLOOKUP($C124,'SQUO grid'!$B$4:$B$18,'SQUO grid'!E$4:E$18,"error",0,1)</f>
        <v>6</v>
      </c>
      <c r="N124" s="103">
        <f>_xlfn.XLOOKUP($C124,'SQUO grid'!$B$4:$B$18,'SQUO grid'!F$4:F$18,"error",0,1)</f>
        <v>12</v>
      </c>
      <c r="O124" s="103">
        <f>_xlfn.XLOOKUP($C124,'SQUO grid'!$B$4:$B$18,'SQUO grid'!G$4:G$18,"error",0,1)</f>
        <v>12.05</v>
      </c>
      <c r="P124" s="103">
        <f>_xlfn.XLOOKUP($C124,'SQUO grid'!$B$4:$B$18,'SQUO grid'!H$4:H$18,"error",0,1)</f>
        <v>14</v>
      </c>
      <c r="Q124" s="103">
        <f>_xlfn.XLOOKUP($C124,'SQUO grid'!$B$4:$B$18,'SQUO grid'!I$4:I$18,"error",0,1)</f>
        <v>13</v>
      </c>
      <c r="R124" s="103">
        <f>_xlfn.XLOOKUP($C124,'SQUO grid'!$B$4:$B$18,'SQUO grid'!J$4:J$18,"error",0,1)</f>
        <v>17</v>
      </c>
      <c r="S124" s="103">
        <f>_xlfn.XLOOKUP($C124,'SQUO grid'!$B$4:$B$18,'SQUO grid'!K$4:K$18,"error",0,1)</f>
        <v>15</v>
      </c>
      <c r="T124" s="103">
        <f>_xlfn.XLOOKUP($C124,'SQUO grid'!$B$4:$B$18,'SQUO grid'!L$4:L$18,"error",0,1)</f>
        <v>20</v>
      </c>
      <c r="U124" s="103">
        <f>_xlfn.XLOOKUP($C124,'SQUO grid'!$B$4:$B$18,'SQUO grid'!M$4:M$18,"error",0,1)</f>
        <v>22</v>
      </c>
      <c r="V124" s="103">
        <f>_xlfn.XLOOKUP($C124,'SQUO grid'!$B$4:$B$18,'SQUO grid'!N$4:N$18,"error",0,1)</f>
        <v>29</v>
      </c>
      <c r="W124" s="103">
        <f>_xlfn.XLOOKUP($C124,'SQUO grid'!$B$4:$B$18,'SQUO grid'!O$4:O$18,"error",0,1)</f>
        <v>33</v>
      </c>
      <c r="X124" s="103">
        <f>_xlfn.XLOOKUP($C124,'SQUO grid'!$B$4:$B$18,'SQUO grid'!P$4:P$18,"error",0,1)</f>
        <v>43</v>
      </c>
      <c r="Y124" s="103">
        <f>_xlfn.XLOOKUP($C124,'SQUO grid'!$B$4:$B$18,'SQUO grid'!Q$4:Q$18,"error",0,1)</f>
        <v>43</v>
      </c>
      <c r="Z124" s="103">
        <f>_xlfn.XLOOKUP($C124,'SQUO grid'!$B$4:$B$18,'SQUO grid'!R$4:R$18,"error",0,1)</f>
        <v>57</v>
      </c>
      <c r="AA124" s="103">
        <f>_xlfn.XLOOKUP($C124,'SQUO grid'!$B$4:$B$18,'SQUO grid'!S$4:S$18,"error",0,1)</f>
        <v>53</v>
      </c>
      <c r="AB124" s="103">
        <f>_xlfn.XLOOKUP($C124,'SQUO grid'!$B$4:$B$18,'SQUO grid'!T$4:T$18,"error",0,1)</f>
        <v>70</v>
      </c>
      <c r="AC124" s="103">
        <f>_xlfn.XLOOKUP($C124,'SQUO grid'!$B$4:$B$18,'SQUO grid'!U$4:U$18,"error",0,1)</f>
        <v>63</v>
      </c>
      <c r="AD124" s="103">
        <f>_xlfn.XLOOKUP($C124,'SQUO grid'!$B$4:$B$18,'SQUO grid'!V$4:V$18,"error",0,1)</f>
        <v>84</v>
      </c>
      <c r="AF124" s="103">
        <f>_xlfn.XLOOKUP($D124,'Compiled grid proposal'!$C$5:$C$22,'Compiled grid proposal'!D$5:D$22,"error",0,1)</f>
        <v>2.97</v>
      </c>
      <c r="AG124" s="103">
        <f>_xlfn.XLOOKUP($D124,'Compiled grid proposal'!$C$5:$C$22,'Compiled grid proposal'!E$5:E$22,"error",0,1)</f>
        <v>9.9</v>
      </c>
      <c r="AH124" s="103">
        <f>_xlfn.XLOOKUP($D124,'Compiled grid proposal'!$C$5:$C$22,'Compiled grid proposal'!F$5:F$22,"error",0,1)</f>
        <v>3.5640000000000001</v>
      </c>
      <c r="AI124" s="103">
        <f>_xlfn.XLOOKUP($D124,'Compiled grid proposal'!$C$5:$C$22,'Compiled grid proposal'!G$5:G$22,"error",0,1)</f>
        <v>11.88</v>
      </c>
      <c r="AJ124" s="103">
        <f>_xlfn.XLOOKUP($D124,'Compiled grid proposal'!$C$5:$C$22,'Compiled grid proposal'!H$5:H$22,"error",0,1)</f>
        <v>4.2767999999999997</v>
      </c>
      <c r="AK124" s="103">
        <f>_xlfn.XLOOKUP($D124,'Compiled grid proposal'!$C$5:$C$22,'Compiled grid proposal'!I$5:I$22,"error",0,1)</f>
        <v>14.256</v>
      </c>
      <c r="AL124" s="103">
        <f>_xlfn.XLOOKUP($D124,'Compiled grid proposal'!$C$5:$C$22,'Compiled grid proposal'!J$5:J$22,"error",0,1)</f>
        <v>5.1321599999999998</v>
      </c>
      <c r="AM124" s="103">
        <f>_xlfn.XLOOKUP($D124,'Compiled grid proposal'!$C$5:$C$22,'Compiled grid proposal'!K$5:K$22,"error",0,1)</f>
        <v>17.107199999999999</v>
      </c>
      <c r="AN124" s="103">
        <f>_xlfn.XLOOKUP($D124,'Compiled grid proposal'!$C$5:$C$22,'Compiled grid proposal'!L$5:L$22,"error",0,1)</f>
        <v>6.1585919999999996</v>
      </c>
      <c r="AO124" s="103">
        <f>_xlfn.XLOOKUP($D124,'Compiled grid proposal'!$C$5:$C$22,'Compiled grid proposal'!M$5:M$22,"error",0,1)</f>
        <v>20.528639999999999</v>
      </c>
      <c r="AP124" s="103">
        <f>_xlfn.XLOOKUP($D124,'Compiled grid proposal'!$C$5:$C$22,'Compiled grid proposal'!N$5:N$22,"error",0,1)</f>
        <v>7.3903103999999988</v>
      </c>
      <c r="AQ124" s="103">
        <f>_xlfn.XLOOKUP($D124,'Compiled grid proposal'!$C$5:$C$22,'Compiled grid proposal'!O$5:O$22,"error",0,1)</f>
        <v>24.634367999999998</v>
      </c>
      <c r="AR124" s="103">
        <f>_xlfn.XLOOKUP($D124,'Compiled grid proposal'!$C$5:$C$22,'Compiled grid proposal'!P$5:P$22,"error",0,1)</f>
        <v>8.8683724799999979</v>
      </c>
      <c r="AS124" s="103">
        <f>_xlfn.XLOOKUP($D124,'Compiled grid proposal'!$C$5:$C$22,'Compiled grid proposal'!Q$5:Q$22,"error",0,1)</f>
        <v>29.561241599999995</v>
      </c>
      <c r="AT124" s="103">
        <f>_xlfn.XLOOKUP($D124,'Compiled grid proposal'!$C$5:$C$22,'Compiled grid proposal'!R$5:R$22,"error",0,1)</f>
        <v>10.642046975999998</v>
      </c>
      <c r="AU124" s="103">
        <f>_xlfn.XLOOKUP($D124,'Compiled grid proposal'!$C$5:$C$22,'Compiled grid proposal'!S$5:S$22,"error",0,1)</f>
        <v>35.473489919999992</v>
      </c>
      <c r="AV124" s="103">
        <f>_xlfn.XLOOKUP($D124,'Compiled grid proposal'!$C$5:$C$22,'Compiled grid proposal'!T$5:T$22,"error",0,1)</f>
        <v>12.770456371199996</v>
      </c>
      <c r="AW124" s="103">
        <f>_xlfn.XLOOKUP($D124,'Compiled grid proposal'!$C$5:$C$22,'Compiled grid proposal'!U$5:U$22,"error",0,1)</f>
        <v>42.568187903999991</v>
      </c>
      <c r="AX124" s="103">
        <f>_xlfn.XLOOKUP($D124,'Compiled grid proposal'!$C$5:$C$22,'Compiled grid proposal'!V$5:V$22,"error",0,1)</f>
        <v>14.85</v>
      </c>
      <c r="AY124" s="103">
        <f>_xlfn.XLOOKUP($D124,'Compiled grid proposal'!$C$5:$C$22,'Compiled grid proposal'!W$5:W$22,"error",0,1)</f>
        <v>49.5</v>
      </c>
      <c r="BA124" s="115">
        <f t="shared" si="40"/>
        <v>-2.9999999999999805E-2</v>
      </c>
      <c r="BB124" s="115">
        <f t="shared" si="41"/>
        <v>0.90000000000000036</v>
      </c>
      <c r="BC124" s="115">
        <f t="shared" si="42"/>
        <v>-2.4359999999999999</v>
      </c>
      <c r="BD124" s="115">
        <f t="shared" si="43"/>
        <v>-0.11999999999999922</v>
      </c>
      <c r="BE124" s="115">
        <f t="shared" si="44"/>
        <v>-7.773200000000001</v>
      </c>
      <c r="BF124" s="115">
        <f t="shared" si="45"/>
        <v>0.25600000000000023</v>
      </c>
      <c r="BG124" s="115">
        <f t="shared" si="46"/>
        <v>-7.8678400000000002</v>
      </c>
      <c r="BH124" s="115">
        <f t="shared" si="47"/>
        <v>0.10719999999999885</v>
      </c>
      <c r="BI124" s="115">
        <f t="shared" si="48"/>
        <v>-8.8414080000000013</v>
      </c>
      <c r="BJ124" s="115">
        <f t="shared" si="49"/>
        <v>0.52863999999999933</v>
      </c>
      <c r="BK124" s="115">
        <f t="shared" si="50"/>
        <v>-14.609689600000001</v>
      </c>
      <c r="BL124" s="115">
        <f t="shared" si="51"/>
        <v>-4.3656320000000015</v>
      </c>
      <c r="BM124" s="115">
        <f t="shared" si="52"/>
        <v>-24.131627520000002</v>
      </c>
      <c r="BN124" s="115">
        <f t="shared" si="53"/>
        <v>-13.438758400000005</v>
      </c>
      <c r="BO124" s="115">
        <f t="shared" si="54"/>
        <v>-32.357953024000004</v>
      </c>
      <c r="BP124" s="115">
        <f t="shared" si="55"/>
        <v>-21.526510080000008</v>
      </c>
      <c r="BQ124" s="115">
        <f t="shared" si="56"/>
        <v>-40.229543628800002</v>
      </c>
      <c r="BR124" s="115">
        <f t="shared" si="57"/>
        <v>-27.431812096000009</v>
      </c>
      <c r="BS124" s="115">
        <f t="shared" si="58"/>
        <v>-48.15</v>
      </c>
      <c r="BT124" s="115">
        <f t="shared" si="59"/>
        <v>-34.5</v>
      </c>
      <c r="BV124" s="116">
        <f t="shared" si="60"/>
        <v>-9.9999999999999343E-3</v>
      </c>
      <c r="BW124" s="116">
        <f t="shared" si="61"/>
        <v>0.10000000000000003</v>
      </c>
      <c r="BX124" s="116">
        <f t="shared" si="62"/>
        <v>-0.40599999999999997</v>
      </c>
      <c r="BY124" s="116">
        <f t="shared" si="63"/>
        <v>-9.9999999999999343E-3</v>
      </c>
      <c r="BZ124" s="116">
        <f t="shared" si="64"/>
        <v>-0.64507883817427392</v>
      </c>
      <c r="CA124" s="116">
        <f t="shared" si="65"/>
        <v>1.8285714285714301E-2</v>
      </c>
      <c r="CB124" s="116">
        <f t="shared" si="66"/>
        <v>-0.60521846153846159</v>
      </c>
      <c r="CC124" s="116">
        <f t="shared" si="67"/>
        <v>6.3058823529411091E-3</v>
      </c>
      <c r="CD124" s="116">
        <f t="shared" si="68"/>
        <v>-0.58942720000000004</v>
      </c>
      <c r="CE124" s="116">
        <f t="shared" si="69"/>
        <v>2.6431999999999966E-2</v>
      </c>
      <c r="CF124" s="116">
        <f t="shared" si="70"/>
        <v>-0.66407680000000002</v>
      </c>
      <c r="CG124" s="116">
        <f t="shared" si="71"/>
        <v>-0.15053903448275868</v>
      </c>
      <c r="CH124" s="116">
        <f t="shared" si="72"/>
        <v>-0.73126144000000004</v>
      </c>
      <c r="CI124" s="116">
        <f t="shared" si="73"/>
        <v>-0.31252926511627915</v>
      </c>
      <c r="CJ124" s="116">
        <f t="shared" si="74"/>
        <v>-0.75251053544186053</v>
      </c>
      <c r="CK124" s="116">
        <f t="shared" si="75"/>
        <v>-0.37765807157894754</v>
      </c>
      <c r="CL124" s="116">
        <f t="shared" si="76"/>
        <v>-0.75904799299622649</v>
      </c>
      <c r="CM124" s="116">
        <f t="shared" si="77"/>
        <v>-0.39188302994285729</v>
      </c>
      <c r="CN124" s="116">
        <f t="shared" si="78"/>
        <v>-0.76428571428571423</v>
      </c>
      <c r="CO124" s="116">
        <f t="shared" si="79"/>
        <v>-0.4107142857142857</v>
      </c>
    </row>
    <row r="125" spans="1:93" ht="14.5" thickBot="1">
      <c r="A125" s="32" t="s">
        <v>147</v>
      </c>
      <c r="B125" s="33" t="s">
        <v>10</v>
      </c>
      <c r="C125" s="33">
        <v>4</v>
      </c>
      <c r="D125" s="33">
        <v>4</v>
      </c>
      <c r="E125" s="33">
        <v>4</v>
      </c>
      <c r="F125" s="33"/>
      <c r="G125" s="33"/>
      <c r="H125" s="33"/>
      <c r="I125" s="33"/>
      <c r="K125" s="103">
        <f>_xlfn.XLOOKUP($C125,'SQUO grid'!$B$4:$B$18,'SQUO grid'!C$4:C$18,"error",0,1)</f>
        <v>3</v>
      </c>
      <c r="L125" s="103">
        <f>_xlfn.XLOOKUP($C125,'SQUO grid'!$B$4:$B$18,'SQUO grid'!D$4:D$18,"error",0,1)</f>
        <v>9</v>
      </c>
      <c r="M125" s="103">
        <f>_xlfn.XLOOKUP($C125,'SQUO grid'!$B$4:$B$18,'SQUO grid'!E$4:E$18,"error",0,1)</f>
        <v>6</v>
      </c>
      <c r="N125" s="103">
        <f>_xlfn.XLOOKUP($C125,'SQUO grid'!$B$4:$B$18,'SQUO grid'!F$4:F$18,"error",0,1)</f>
        <v>12</v>
      </c>
      <c r="O125" s="103">
        <f>_xlfn.XLOOKUP($C125,'SQUO grid'!$B$4:$B$18,'SQUO grid'!G$4:G$18,"error",0,1)</f>
        <v>12.05</v>
      </c>
      <c r="P125" s="103">
        <f>_xlfn.XLOOKUP($C125,'SQUO grid'!$B$4:$B$18,'SQUO grid'!H$4:H$18,"error",0,1)</f>
        <v>14</v>
      </c>
      <c r="Q125" s="103">
        <f>_xlfn.XLOOKUP($C125,'SQUO grid'!$B$4:$B$18,'SQUO grid'!I$4:I$18,"error",0,1)</f>
        <v>13</v>
      </c>
      <c r="R125" s="103">
        <f>_xlfn.XLOOKUP($C125,'SQUO grid'!$B$4:$B$18,'SQUO grid'!J$4:J$18,"error",0,1)</f>
        <v>17</v>
      </c>
      <c r="S125" s="103">
        <f>_xlfn.XLOOKUP($C125,'SQUO grid'!$B$4:$B$18,'SQUO grid'!K$4:K$18,"error",0,1)</f>
        <v>15</v>
      </c>
      <c r="T125" s="103">
        <f>_xlfn.XLOOKUP($C125,'SQUO grid'!$B$4:$B$18,'SQUO grid'!L$4:L$18,"error",0,1)</f>
        <v>20</v>
      </c>
      <c r="U125" s="103">
        <f>_xlfn.XLOOKUP($C125,'SQUO grid'!$B$4:$B$18,'SQUO grid'!M$4:M$18,"error",0,1)</f>
        <v>22</v>
      </c>
      <c r="V125" s="103">
        <f>_xlfn.XLOOKUP($C125,'SQUO grid'!$B$4:$B$18,'SQUO grid'!N$4:N$18,"error",0,1)</f>
        <v>29</v>
      </c>
      <c r="W125" s="103">
        <f>_xlfn.XLOOKUP($C125,'SQUO grid'!$B$4:$B$18,'SQUO grid'!O$4:O$18,"error",0,1)</f>
        <v>33</v>
      </c>
      <c r="X125" s="103">
        <f>_xlfn.XLOOKUP($C125,'SQUO grid'!$B$4:$B$18,'SQUO grid'!P$4:P$18,"error",0,1)</f>
        <v>43</v>
      </c>
      <c r="Y125" s="103">
        <f>_xlfn.XLOOKUP($C125,'SQUO grid'!$B$4:$B$18,'SQUO grid'!Q$4:Q$18,"error",0,1)</f>
        <v>43</v>
      </c>
      <c r="Z125" s="103">
        <f>_xlfn.XLOOKUP($C125,'SQUO grid'!$B$4:$B$18,'SQUO grid'!R$4:R$18,"error",0,1)</f>
        <v>57</v>
      </c>
      <c r="AA125" s="103">
        <f>_xlfn.XLOOKUP($C125,'SQUO grid'!$B$4:$B$18,'SQUO grid'!S$4:S$18,"error",0,1)</f>
        <v>53</v>
      </c>
      <c r="AB125" s="103">
        <f>_xlfn.XLOOKUP($C125,'SQUO grid'!$B$4:$B$18,'SQUO grid'!T$4:T$18,"error",0,1)</f>
        <v>70</v>
      </c>
      <c r="AC125" s="103">
        <f>_xlfn.XLOOKUP($C125,'SQUO grid'!$B$4:$B$18,'SQUO grid'!U$4:U$18,"error",0,1)</f>
        <v>63</v>
      </c>
      <c r="AD125" s="103">
        <f>_xlfn.XLOOKUP($C125,'SQUO grid'!$B$4:$B$18,'SQUO grid'!V$4:V$18,"error",0,1)</f>
        <v>84</v>
      </c>
      <c r="AF125" s="103">
        <f>_xlfn.XLOOKUP($D125,'Compiled grid proposal'!$C$5:$C$22,'Compiled grid proposal'!D$5:D$22,"error",0,1)</f>
        <v>2.97</v>
      </c>
      <c r="AG125" s="103">
        <f>_xlfn.XLOOKUP($D125,'Compiled grid proposal'!$C$5:$C$22,'Compiled grid proposal'!E$5:E$22,"error",0,1)</f>
        <v>9.9</v>
      </c>
      <c r="AH125" s="103">
        <f>_xlfn.XLOOKUP($D125,'Compiled grid proposal'!$C$5:$C$22,'Compiled grid proposal'!F$5:F$22,"error",0,1)</f>
        <v>3.5640000000000001</v>
      </c>
      <c r="AI125" s="103">
        <f>_xlfn.XLOOKUP($D125,'Compiled grid proposal'!$C$5:$C$22,'Compiled grid proposal'!G$5:G$22,"error",0,1)</f>
        <v>11.88</v>
      </c>
      <c r="AJ125" s="103">
        <f>_xlfn.XLOOKUP($D125,'Compiled grid proposal'!$C$5:$C$22,'Compiled grid proposal'!H$5:H$22,"error",0,1)</f>
        <v>4.2767999999999997</v>
      </c>
      <c r="AK125" s="103">
        <f>_xlfn.XLOOKUP($D125,'Compiled grid proposal'!$C$5:$C$22,'Compiled grid proposal'!I$5:I$22,"error",0,1)</f>
        <v>14.256</v>
      </c>
      <c r="AL125" s="103">
        <f>_xlfn.XLOOKUP($D125,'Compiled grid proposal'!$C$5:$C$22,'Compiled grid proposal'!J$5:J$22,"error",0,1)</f>
        <v>5.1321599999999998</v>
      </c>
      <c r="AM125" s="103">
        <f>_xlfn.XLOOKUP($D125,'Compiled grid proposal'!$C$5:$C$22,'Compiled grid proposal'!K$5:K$22,"error",0,1)</f>
        <v>17.107199999999999</v>
      </c>
      <c r="AN125" s="103">
        <f>_xlfn.XLOOKUP($D125,'Compiled grid proposal'!$C$5:$C$22,'Compiled grid proposal'!L$5:L$22,"error",0,1)</f>
        <v>6.1585919999999996</v>
      </c>
      <c r="AO125" s="103">
        <f>_xlfn.XLOOKUP($D125,'Compiled grid proposal'!$C$5:$C$22,'Compiled grid proposal'!M$5:M$22,"error",0,1)</f>
        <v>20.528639999999999</v>
      </c>
      <c r="AP125" s="103">
        <f>_xlfn.XLOOKUP($D125,'Compiled grid proposal'!$C$5:$C$22,'Compiled grid proposal'!N$5:N$22,"error",0,1)</f>
        <v>7.3903103999999988</v>
      </c>
      <c r="AQ125" s="103">
        <f>_xlfn.XLOOKUP($D125,'Compiled grid proposal'!$C$5:$C$22,'Compiled grid proposal'!O$5:O$22,"error",0,1)</f>
        <v>24.634367999999998</v>
      </c>
      <c r="AR125" s="103">
        <f>_xlfn.XLOOKUP($D125,'Compiled grid proposal'!$C$5:$C$22,'Compiled grid proposal'!P$5:P$22,"error",0,1)</f>
        <v>8.8683724799999979</v>
      </c>
      <c r="AS125" s="103">
        <f>_xlfn.XLOOKUP($D125,'Compiled grid proposal'!$C$5:$C$22,'Compiled grid proposal'!Q$5:Q$22,"error",0,1)</f>
        <v>29.561241599999995</v>
      </c>
      <c r="AT125" s="103">
        <f>_xlfn.XLOOKUP($D125,'Compiled grid proposal'!$C$5:$C$22,'Compiled grid proposal'!R$5:R$22,"error",0,1)</f>
        <v>10.642046975999998</v>
      </c>
      <c r="AU125" s="103">
        <f>_xlfn.XLOOKUP($D125,'Compiled grid proposal'!$C$5:$C$22,'Compiled grid proposal'!S$5:S$22,"error",0,1)</f>
        <v>35.473489919999992</v>
      </c>
      <c r="AV125" s="103">
        <f>_xlfn.XLOOKUP($D125,'Compiled grid proposal'!$C$5:$C$22,'Compiled grid proposal'!T$5:T$22,"error",0,1)</f>
        <v>12.770456371199996</v>
      </c>
      <c r="AW125" s="103">
        <f>_xlfn.XLOOKUP($D125,'Compiled grid proposal'!$C$5:$C$22,'Compiled grid proposal'!U$5:U$22,"error",0,1)</f>
        <v>42.568187903999991</v>
      </c>
      <c r="AX125" s="103">
        <f>_xlfn.XLOOKUP($D125,'Compiled grid proposal'!$C$5:$C$22,'Compiled grid proposal'!V$5:V$22,"error",0,1)</f>
        <v>14.85</v>
      </c>
      <c r="AY125" s="103">
        <f>_xlfn.XLOOKUP($D125,'Compiled grid proposal'!$C$5:$C$22,'Compiled grid proposal'!W$5:W$22,"error",0,1)</f>
        <v>49.5</v>
      </c>
      <c r="BA125" s="115">
        <f t="shared" si="40"/>
        <v>-2.9999999999999805E-2</v>
      </c>
      <c r="BB125" s="115">
        <f t="shared" si="41"/>
        <v>0.90000000000000036</v>
      </c>
      <c r="BC125" s="115">
        <f t="shared" si="42"/>
        <v>-2.4359999999999999</v>
      </c>
      <c r="BD125" s="115">
        <f t="shared" si="43"/>
        <v>-0.11999999999999922</v>
      </c>
      <c r="BE125" s="115">
        <f t="shared" si="44"/>
        <v>-7.773200000000001</v>
      </c>
      <c r="BF125" s="115">
        <f t="shared" si="45"/>
        <v>0.25600000000000023</v>
      </c>
      <c r="BG125" s="115">
        <f t="shared" si="46"/>
        <v>-7.8678400000000002</v>
      </c>
      <c r="BH125" s="115">
        <f t="shared" si="47"/>
        <v>0.10719999999999885</v>
      </c>
      <c r="BI125" s="115">
        <f t="shared" si="48"/>
        <v>-8.8414080000000013</v>
      </c>
      <c r="BJ125" s="115">
        <f t="shared" si="49"/>
        <v>0.52863999999999933</v>
      </c>
      <c r="BK125" s="115">
        <f t="shared" si="50"/>
        <v>-14.609689600000001</v>
      </c>
      <c r="BL125" s="115">
        <f t="shared" si="51"/>
        <v>-4.3656320000000015</v>
      </c>
      <c r="BM125" s="115">
        <f t="shared" si="52"/>
        <v>-24.131627520000002</v>
      </c>
      <c r="BN125" s="115">
        <f t="shared" si="53"/>
        <v>-13.438758400000005</v>
      </c>
      <c r="BO125" s="115">
        <f t="shared" si="54"/>
        <v>-32.357953024000004</v>
      </c>
      <c r="BP125" s="115">
        <f t="shared" si="55"/>
        <v>-21.526510080000008</v>
      </c>
      <c r="BQ125" s="115">
        <f t="shared" si="56"/>
        <v>-40.229543628800002</v>
      </c>
      <c r="BR125" s="115">
        <f t="shared" si="57"/>
        <v>-27.431812096000009</v>
      </c>
      <c r="BS125" s="115">
        <f t="shared" si="58"/>
        <v>-48.15</v>
      </c>
      <c r="BT125" s="115">
        <f t="shared" si="59"/>
        <v>-34.5</v>
      </c>
      <c r="BV125" s="116">
        <f t="shared" si="60"/>
        <v>-9.9999999999999343E-3</v>
      </c>
      <c r="BW125" s="116">
        <f t="shared" si="61"/>
        <v>0.10000000000000003</v>
      </c>
      <c r="BX125" s="116">
        <f t="shared" si="62"/>
        <v>-0.40599999999999997</v>
      </c>
      <c r="BY125" s="116">
        <f t="shared" si="63"/>
        <v>-9.9999999999999343E-3</v>
      </c>
      <c r="BZ125" s="116">
        <f t="shared" si="64"/>
        <v>-0.64507883817427392</v>
      </c>
      <c r="CA125" s="116">
        <f t="shared" si="65"/>
        <v>1.8285714285714301E-2</v>
      </c>
      <c r="CB125" s="116">
        <f t="shared" si="66"/>
        <v>-0.60521846153846159</v>
      </c>
      <c r="CC125" s="116">
        <f t="shared" si="67"/>
        <v>6.3058823529411091E-3</v>
      </c>
      <c r="CD125" s="116">
        <f t="shared" si="68"/>
        <v>-0.58942720000000004</v>
      </c>
      <c r="CE125" s="116">
        <f t="shared" si="69"/>
        <v>2.6431999999999966E-2</v>
      </c>
      <c r="CF125" s="116">
        <f t="shared" si="70"/>
        <v>-0.66407680000000002</v>
      </c>
      <c r="CG125" s="116">
        <f t="shared" si="71"/>
        <v>-0.15053903448275868</v>
      </c>
      <c r="CH125" s="116">
        <f t="shared" si="72"/>
        <v>-0.73126144000000004</v>
      </c>
      <c r="CI125" s="116">
        <f t="shared" si="73"/>
        <v>-0.31252926511627915</v>
      </c>
      <c r="CJ125" s="116">
        <f t="shared" si="74"/>
        <v>-0.75251053544186053</v>
      </c>
      <c r="CK125" s="116">
        <f t="shared" si="75"/>
        <v>-0.37765807157894754</v>
      </c>
      <c r="CL125" s="116">
        <f t="shared" si="76"/>
        <v>-0.75904799299622649</v>
      </c>
      <c r="CM125" s="116">
        <f t="shared" si="77"/>
        <v>-0.39188302994285729</v>
      </c>
      <c r="CN125" s="116">
        <f t="shared" si="78"/>
        <v>-0.76428571428571423</v>
      </c>
      <c r="CO125" s="116">
        <f t="shared" si="79"/>
        <v>-0.4107142857142857</v>
      </c>
    </row>
    <row r="126" spans="1:93" ht="28.5" thickBot="1">
      <c r="A126" s="32" t="s">
        <v>144</v>
      </c>
      <c r="B126" s="33" t="s">
        <v>10</v>
      </c>
      <c r="C126" s="33">
        <v>4</v>
      </c>
      <c r="D126" s="33">
        <v>4</v>
      </c>
      <c r="E126" s="33">
        <v>4</v>
      </c>
      <c r="F126" s="33"/>
      <c r="G126" s="33"/>
      <c r="H126" s="33"/>
      <c r="I126" s="33"/>
      <c r="K126" s="103">
        <f>_xlfn.XLOOKUP($C126,'SQUO grid'!$B$4:$B$18,'SQUO grid'!C$4:C$18,"error",0,1)</f>
        <v>3</v>
      </c>
      <c r="L126" s="103">
        <f>_xlfn.XLOOKUP($C126,'SQUO grid'!$B$4:$B$18,'SQUO grid'!D$4:D$18,"error",0,1)</f>
        <v>9</v>
      </c>
      <c r="M126" s="103">
        <f>_xlfn.XLOOKUP($C126,'SQUO grid'!$B$4:$B$18,'SQUO grid'!E$4:E$18,"error",0,1)</f>
        <v>6</v>
      </c>
      <c r="N126" s="103">
        <f>_xlfn.XLOOKUP($C126,'SQUO grid'!$B$4:$B$18,'SQUO grid'!F$4:F$18,"error",0,1)</f>
        <v>12</v>
      </c>
      <c r="O126" s="103">
        <f>_xlfn.XLOOKUP($C126,'SQUO grid'!$B$4:$B$18,'SQUO grid'!G$4:G$18,"error",0,1)</f>
        <v>12.05</v>
      </c>
      <c r="P126" s="103">
        <f>_xlfn.XLOOKUP($C126,'SQUO grid'!$B$4:$B$18,'SQUO grid'!H$4:H$18,"error",0,1)</f>
        <v>14</v>
      </c>
      <c r="Q126" s="103">
        <f>_xlfn.XLOOKUP($C126,'SQUO grid'!$B$4:$B$18,'SQUO grid'!I$4:I$18,"error",0,1)</f>
        <v>13</v>
      </c>
      <c r="R126" s="103">
        <f>_xlfn.XLOOKUP($C126,'SQUO grid'!$B$4:$B$18,'SQUO grid'!J$4:J$18,"error",0,1)</f>
        <v>17</v>
      </c>
      <c r="S126" s="103">
        <f>_xlfn.XLOOKUP($C126,'SQUO grid'!$B$4:$B$18,'SQUO grid'!K$4:K$18,"error",0,1)</f>
        <v>15</v>
      </c>
      <c r="T126" s="103">
        <f>_xlfn.XLOOKUP($C126,'SQUO grid'!$B$4:$B$18,'SQUO grid'!L$4:L$18,"error",0,1)</f>
        <v>20</v>
      </c>
      <c r="U126" s="103">
        <f>_xlfn.XLOOKUP($C126,'SQUO grid'!$B$4:$B$18,'SQUO grid'!M$4:M$18,"error",0,1)</f>
        <v>22</v>
      </c>
      <c r="V126" s="103">
        <f>_xlfn.XLOOKUP($C126,'SQUO grid'!$B$4:$B$18,'SQUO grid'!N$4:N$18,"error",0,1)</f>
        <v>29</v>
      </c>
      <c r="W126" s="103">
        <f>_xlfn.XLOOKUP($C126,'SQUO grid'!$B$4:$B$18,'SQUO grid'!O$4:O$18,"error",0,1)</f>
        <v>33</v>
      </c>
      <c r="X126" s="103">
        <f>_xlfn.XLOOKUP($C126,'SQUO grid'!$B$4:$B$18,'SQUO grid'!P$4:P$18,"error",0,1)</f>
        <v>43</v>
      </c>
      <c r="Y126" s="103">
        <f>_xlfn.XLOOKUP($C126,'SQUO grid'!$B$4:$B$18,'SQUO grid'!Q$4:Q$18,"error",0,1)</f>
        <v>43</v>
      </c>
      <c r="Z126" s="103">
        <f>_xlfn.XLOOKUP($C126,'SQUO grid'!$B$4:$B$18,'SQUO grid'!R$4:R$18,"error",0,1)</f>
        <v>57</v>
      </c>
      <c r="AA126" s="103">
        <f>_xlfn.XLOOKUP($C126,'SQUO grid'!$B$4:$B$18,'SQUO grid'!S$4:S$18,"error",0,1)</f>
        <v>53</v>
      </c>
      <c r="AB126" s="103">
        <f>_xlfn.XLOOKUP($C126,'SQUO grid'!$B$4:$B$18,'SQUO grid'!T$4:T$18,"error",0,1)</f>
        <v>70</v>
      </c>
      <c r="AC126" s="103">
        <f>_xlfn.XLOOKUP($C126,'SQUO grid'!$B$4:$B$18,'SQUO grid'!U$4:U$18,"error",0,1)</f>
        <v>63</v>
      </c>
      <c r="AD126" s="103">
        <f>_xlfn.XLOOKUP($C126,'SQUO grid'!$B$4:$B$18,'SQUO grid'!V$4:V$18,"error",0,1)</f>
        <v>84</v>
      </c>
      <c r="AF126" s="103">
        <f>_xlfn.XLOOKUP($D126,'Compiled grid proposal'!$C$5:$C$22,'Compiled grid proposal'!D$5:D$22,"error",0,1)</f>
        <v>2.97</v>
      </c>
      <c r="AG126" s="103">
        <f>_xlfn.XLOOKUP($D126,'Compiled grid proposal'!$C$5:$C$22,'Compiled grid proposal'!E$5:E$22,"error",0,1)</f>
        <v>9.9</v>
      </c>
      <c r="AH126" s="103">
        <f>_xlfn.XLOOKUP($D126,'Compiled grid proposal'!$C$5:$C$22,'Compiled grid proposal'!F$5:F$22,"error",0,1)</f>
        <v>3.5640000000000001</v>
      </c>
      <c r="AI126" s="103">
        <f>_xlfn.XLOOKUP($D126,'Compiled grid proposal'!$C$5:$C$22,'Compiled grid proposal'!G$5:G$22,"error",0,1)</f>
        <v>11.88</v>
      </c>
      <c r="AJ126" s="103">
        <f>_xlfn.XLOOKUP($D126,'Compiled grid proposal'!$C$5:$C$22,'Compiled grid proposal'!H$5:H$22,"error",0,1)</f>
        <v>4.2767999999999997</v>
      </c>
      <c r="AK126" s="103">
        <f>_xlfn.XLOOKUP($D126,'Compiled grid proposal'!$C$5:$C$22,'Compiled grid proposal'!I$5:I$22,"error",0,1)</f>
        <v>14.256</v>
      </c>
      <c r="AL126" s="103">
        <f>_xlfn.XLOOKUP($D126,'Compiled grid proposal'!$C$5:$C$22,'Compiled grid proposal'!J$5:J$22,"error",0,1)</f>
        <v>5.1321599999999998</v>
      </c>
      <c r="AM126" s="103">
        <f>_xlfn.XLOOKUP($D126,'Compiled grid proposal'!$C$5:$C$22,'Compiled grid proposal'!K$5:K$22,"error",0,1)</f>
        <v>17.107199999999999</v>
      </c>
      <c r="AN126" s="103">
        <f>_xlfn.XLOOKUP($D126,'Compiled grid proposal'!$C$5:$C$22,'Compiled grid proposal'!L$5:L$22,"error",0,1)</f>
        <v>6.1585919999999996</v>
      </c>
      <c r="AO126" s="103">
        <f>_xlfn.XLOOKUP($D126,'Compiled grid proposal'!$C$5:$C$22,'Compiled grid proposal'!M$5:M$22,"error",0,1)</f>
        <v>20.528639999999999</v>
      </c>
      <c r="AP126" s="103">
        <f>_xlfn.XLOOKUP($D126,'Compiled grid proposal'!$C$5:$C$22,'Compiled grid proposal'!N$5:N$22,"error",0,1)</f>
        <v>7.3903103999999988</v>
      </c>
      <c r="AQ126" s="103">
        <f>_xlfn.XLOOKUP($D126,'Compiled grid proposal'!$C$5:$C$22,'Compiled grid proposal'!O$5:O$22,"error",0,1)</f>
        <v>24.634367999999998</v>
      </c>
      <c r="AR126" s="103">
        <f>_xlfn.XLOOKUP($D126,'Compiled grid proposal'!$C$5:$C$22,'Compiled grid proposal'!P$5:P$22,"error",0,1)</f>
        <v>8.8683724799999979</v>
      </c>
      <c r="AS126" s="103">
        <f>_xlfn.XLOOKUP($D126,'Compiled grid proposal'!$C$5:$C$22,'Compiled grid proposal'!Q$5:Q$22,"error",0,1)</f>
        <v>29.561241599999995</v>
      </c>
      <c r="AT126" s="103">
        <f>_xlfn.XLOOKUP($D126,'Compiled grid proposal'!$C$5:$C$22,'Compiled grid proposal'!R$5:R$22,"error",0,1)</f>
        <v>10.642046975999998</v>
      </c>
      <c r="AU126" s="103">
        <f>_xlfn.XLOOKUP($D126,'Compiled grid proposal'!$C$5:$C$22,'Compiled grid proposal'!S$5:S$22,"error",0,1)</f>
        <v>35.473489919999992</v>
      </c>
      <c r="AV126" s="103">
        <f>_xlfn.XLOOKUP($D126,'Compiled grid proposal'!$C$5:$C$22,'Compiled grid proposal'!T$5:T$22,"error",0,1)</f>
        <v>12.770456371199996</v>
      </c>
      <c r="AW126" s="103">
        <f>_xlfn.XLOOKUP($D126,'Compiled grid proposal'!$C$5:$C$22,'Compiled grid proposal'!U$5:U$22,"error",0,1)</f>
        <v>42.568187903999991</v>
      </c>
      <c r="AX126" s="103">
        <f>_xlfn.XLOOKUP($D126,'Compiled grid proposal'!$C$5:$C$22,'Compiled grid proposal'!V$5:V$22,"error",0,1)</f>
        <v>14.85</v>
      </c>
      <c r="AY126" s="103">
        <f>_xlfn.XLOOKUP($D126,'Compiled grid proposal'!$C$5:$C$22,'Compiled grid proposal'!W$5:W$22,"error",0,1)</f>
        <v>49.5</v>
      </c>
      <c r="BA126" s="115">
        <f t="shared" si="40"/>
        <v>-2.9999999999999805E-2</v>
      </c>
      <c r="BB126" s="115">
        <f t="shared" si="41"/>
        <v>0.90000000000000036</v>
      </c>
      <c r="BC126" s="115">
        <f t="shared" si="42"/>
        <v>-2.4359999999999999</v>
      </c>
      <c r="BD126" s="115">
        <f t="shared" si="43"/>
        <v>-0.11999999999999922</v>
      </c>
      <c r="BE126" s="115">
        <f t="shared" si="44"/>
        <v>-7.773200000000001</v>
      </c>
      <c r="BF126" s="115">
        <f t="shared" si="45"/>
        <v>0.25600000000000023</v>
      </c>
      <c r="BG126" s="115">
        <f t="shared" si="46"/>
        <v>-7.8678400000000002</v>
      </c>
      <c r="BH126" s="115">
        <f t="shared" si="47"/>
        <v>0.10719999999999885</v>
      </c>
      <c r="BI126" s="115">
        <f t="shared" si="48"/>
        <v>-8.8414080000000013</v>
      </c>
      <c r="BJ126" s="115">
        <f t="shared" si="49"/>
        <v>0.52863999999999933</v>
      </c>
      <c r="BK126" s="115">
        <f t="shared" si="50"/>
        <v>-14.609689600000001</v>
      </c>
      <c r="BL126" s="115">
        <f t="shared" si="51"/>
        <v>-4.3656320000000015</v>
      </c>
      <c r="BM126" s="115">
        <f t="shared" si="52"/>
        <v>-24.131627520000002</v>
      </c>
      <c r="BN126" s="115">
        <f t="shared" si="53"/>
        <v>-13.438758400000005</v>
      </c>
      <c r="BO126" s="115">
        <f t="shared" si="54"/>
        <v>-32.357953024000004</v>
      </c>
      <c r="BP126" s="115">
        <f t="shared" si="55"/>
        <v>-21.526510080000008</v>
      </c>
      <c r="BQ126" s="115">
        <f t="shared" si="56"/>
        <v>-40.229543628800002</v>
      </c>
      <c r="BR126" s="115">
        <f t="shared" si="57"/>
        <v>-27.431812096000009</v>
      </c>
      <c r="BS126" s="115">
        <f t="shared" si="58"/>
        <v>-48.15</v>
      </c>
      <c r="BT126" s="115">
        <f t="shared" si="59"/>
        <v>-34.5</v>
      </c>
      <c r="BV126" s="116">
        <f t="shared" si="60"/>
        <v>-9.9999999999999343E-3</v>
      </c>
      <c r="BW126" s="116">
        <f t="shared" si="61"/>
        <v>0.10000000000000003</v>
      </c>
      <c r="BX126" s="116">
        <f t="shared" si="62"/>
        <v>-0.40599999999999997</v>
      </c>
      <c r="BY126" s="116">
        <f t="shared" si="63"/>
        <v>-9.9999999999999343E-3</v>
      </c>
      <c r="BZ126" s="116">
        <f t="shared" si="64"/>
        <v>-0.64507883817427392</v>
      </c>
      <c r="CA126" s="116">
        <f t="shared" si="65"/>
        <v>1.8285714285714301E-2</v>
      </c>
      <c r="CB126" s="116">
        <f t="shared" si="66"/>
        <v>-0.60521846153846159</v>
      </c>
      <c r="CC126" s="116">
        <f t="shared" si="67"/>
        <v>6.3058823529411091E-3</v>
      </c>
      <c r="CD126" s="116">
        <f t="shared" si="68"/>
        <v>-0.58942720000000004</v>
      </c>
      <c r="CE126" s="116">
        <f t="shared" si="69"/>
        <v>2.6431999999999966E-2</v>
      </c>
      <c r="CF126" s="116">
        <f t="shared" si="70"/>
        <v>-0.66407680000000002</v>
      </c>
      <c r="CG126" s="116">
        <f t="shared" si="71"/>
        <v>-0.15053903448275868</v>
      </c>
      <c r="CH126" s="116">
        <f t="shared" si="72"/>
        <v>-0.73126144000000004</v>
      </c>
      <c r="CI126" s="116">
        <f t="shared" si="73"/>
        <v>-0.31252926511627915</v>
      </c>
      <c r="CJ126" s="116">
        <f t="shared" si="74"/>
        <v>-0.75251053544186053</v>
      </c>
      <c r="CK126" s="116">
        <f t="shared" si="75"/>
        <v>-0.37765807157894754</v>
      </c>
      <c r="CL126" s="116">
        <f t="shared" si="76"/>
        <v>-0.75904799299622649</v>
      </c>
      <c r="CM126" s="116">
        <f t="shared" si="77"/>
        <v>-0.39188302994285729</v>
      </c>
      <c r="CN126" s="116">
        <f t="shared" si="78"/>
        <v>-0.76428571428571423</v>
      </c>
      <c r="CO126" s="116">
        <f t="shared" si="79"/>
        <v>-0.4107142857142857</v>
      </c>
    </row>
    <row r="127" spans="1:93" ht="28.5" thickBot="1">
      <c r="A127" s="32" t="s">
        <v>145</v>
      </c>
      <c r="B127" s="33" t="s">
        <v>10</v>
      </c>
      <c r="C127" s="33">
        <v>4</v>
      </c>
      <c r="D127" s="33">
        <v>4</v>
      </c>
      <c r="E127" s="33">
        <v>4</v>
      </c>
      <c r="F127" s="33"/>
      <c r="G127" s="33"/>
      <c r="H127" s="33"/>
      <c r="I127" s="33"/>
      <c r="K127" s="103">
        <f>_xlfn.XLOOKUP($C127,'SQUO grid'!$B$4:$B$18,'SQUO grid'!C$4:C$18,"error",0,1)</f>
        <v>3</v>
      </c>
      <c r="L127" s="103">
        <f>_xlfn.XLOOKUP($C127,'SQUO grid'!$B$4:$B$18,'SQUO grid'!D$4:D$18,"error",0,1)</f>
        <v>9</v>
      </c>
      <c r="M127" s="103">
        <f>_xlfn.XLOOKUP($C127,'SQUO grid'!$B$4:$B$18,'SQUO grid'!E$4:E$18,"error",0,1)</f>
        <v>6</v>
      </c>
      <c r="N127" s="103">
        <f>_xlfn.XLOOKUP($C127,'SQUO grid'!$B$4:$B$18,'SQUO grid'!F$4:F$18,"error",0,1)</f>
        <v>12</v>
      </c>
      <c r="O127" s="103">
        <f>_xlfn.XLOOKUP($C127,'SQUO grid'!$B$4:$B$18,'SQUO grid'!G$4:G$18,"error",0,1)</f>
        <v>12.05</v>
      </c>
      <c r="P127" s="103">
        <f>_xlfn.XLOOKUP($C127,'SQUO grid'!$B$4:$B$18,'SQUO grid'!H$4:H$18,"error",0,1)</f>
        <v>14</v>
      </c>
      <c r="Q127" s="103">
        <f>_xlfn.XLOOKUP($C127,'SQUO grid'!$B$4:$B$18,'SQUO grid'!I$4:I$18,"error",0,1)</f>
        <v>13</v>
      </c>
      <c r="R127" s="103">
        <f>_xlfn.XLOOKUP($C127,'SQUO grid'!$B$4:$B$18,'SQUO grid'!J$4:J$18,"error",0,1)</f>
        <v>17</v>
      </c>
      <c r="S127" s="103">
        <f>_xlfn.XLOOKUP($C127,'SQUO grid'!$B$4:$B$18,'SQUO grid'!K$4:K$18,"error",0,1)</f>
        <v>15</v>
      </c>
      <c r="T127" s="103">
        <f>_xlfn.XLOOKUP($C127,'SQUO grid'!$B$4:$B$18,'SQUO grid'!L$4:L$18,"error",0,1)</f>
        <v>20</v>
      </c>
      <c r="U127" s="103">
        <f>_xlfn.XLOOKUP($C127,'SQUO grid'!$B$4:$B$18,'SQUO grid'!M$4:M$18,"error",0,1)</f>
        <v>22</v>
      </c>
      <c r="V127" s="103">
        <f>_xlfn.XLOOKUP($C127,'SQUO grid'!$B$4:$B$18,'SQUO grid'!N$4:N$18,"error",0,1)</f>
        <v>29</v>
      </c>
      <c r="W127" s="103">
        <f>_xlfn.XLOOKUP($C127,'SQUO grid'!$B$4:$B$18,'SQUO grid'!O$4:O$18,"error",0,1)</f>
        <v>33</v>
      </c>
      <c r="X127" s="103">
        <f>_xlfn.XLOOKUP($C127,'SQUO grid'!$B$4:$B$18,'SQUO grid'!P$4:P$18,"error",0,1)</f>
        <v>43</v>
      </c>
      <c r="Y127" s="103">
        <f>_xlfn.XLOOKUP($C127,'SQUO grid'!$B$4:$B$18,'SQUO grid'!Q$4:Q$18,"error",0,1)</f>
        <v>43</v>
      </c>
      <c r="Z127" s="103">
        <f>_xlfn.XLOOKUP($C127,'SQUO grid'!$B$4:$B$18,'SQUO grid'!R$4:R$18,"error",0,1)</f>
        <v>57</v>
      </c>
      <c r="AA127" s="103">
        <f>_xlfn.XLOOKUP($C127,'SQUO grid'!$B$4:$B$18,'SQUO grid'!S$4:S$18,"error",0,1)</f>
        <v>53</v>
      </c>
      <c r="AB127" s="103">
        <f>_xlfn.XLOOKUP($C127,'SQUO grid'!$B$4:$B$18,'SQUO grid'!T$4:T$18,"error",0,1)</f>
        <v>70</v>
      </c>
      <c r="AC127" s="103">
        <f>_xlfn.XLOOKUP($C127,'SQUO grid'!$B$4:$B$18,'SQUO grid'!U$4:U$18,"error",0,1)</f>
        <v>63</v>
      </c>
      <c r="AD127" s="103">
        <f>_xlfn.XLOOKUP($C127,'SQUO grid'!$B$4:$B$18,'SQUO grid'!V$4:V$18,"error",0,1)</f>
        <v>84</v>
      </c>
      <c r="AF127" s="103">
        <f>_xlfn.XLOOKUP($D127,'Compiled grid proposal'!$C$5:$C$22,'Compiled grid proposal'!D$5:D$22,"error",0,1)</f>
        <v>2.97</v>
      </c>
      <c r="AG127" s="103">
        <f>_xlfn.XLOOKUP($D127,'Compiled grid proposal'!$C$5:$C$22,'Compiled grid proposal'!E$5:E$22,"error",0,1)</f>
        <v>9.9</v>
      </c>
      <c r="AH127" s="103">
        <f>_xlfn.XLOOKUP($D127,'Compiled grid proposal'!$C$5:$C$22,'Compiled grid proposal'!F$5:F$22,"error",0,1)</f>
        <v>3.5640000000000001</v>
      </c>
      <c r="AI127" s="103">
        <f>_xlfn.XLOOKUP($D127,'Compiled grid proposal'!$C$5:$C$22,'Compiled grid proposal'!G$5:G$22,"error",0,1)</f>
        <v>11.88</v>
      </c>
      <c r="AJ127" s="103">
        <f>_xlfn.XLOOKUP($D127,'Compiled grid proposal'!$C$5:$C$22,'Compiled grid proposal'!H$5:H$22,"error",0,1)</f>
        <v>4.2767999999999997</v>
      </c>
      <c r="AK127" s="103">
        <f>_xlfn.XLOOKUP($D127,'Compiled grid proposal'!$C$5:$C$22,'Compiled grid proposal'!I$5:I$22,"error",0,1)</f>
        <v>14.256</v>
      </c>
      <c r="AL127" s="103">
        <f>_xlfn.XLOOKUP($D127,'Compiled grid proposal'!$C$5:$C$22,'Compiled grid proposal'!J$5:J$22,"error",0,1)</f>
        <v>5.1321599999999998</v>
      </c>
      <c r="AM127" s="103">
        <f>_xlfn.XLOOKUP($D127,'Compiled grid proposal'!$C$5:$C$22,'Compiled grid proposal'!K$5:K$22,"error",0,1)</f>
        <v>17.107199999999999</v>
      </c>
      <c r="AN127" s="103">
        <f>_xlfn.XLOOKUP($D127,'Compiled grid proposal'!$C$5:$C$22,'Compiled grid proposal'!L$5:L$22,"error",0,1)</f>
        <v>6.1585919999999996</v>
      </c>
      <c r="AO127" s="103">
        <f>_xlfn.XLOOKUP($D127,'Compiled grid proposal'!$C$5:$C$22,'Compiled grid proposal'!M$5:M$22,"error",0,1)</f>
        <v>20.528639999999999</v>
      </c>
      <c r="AP127" s="103">
        <f>_xlfn.XLOOKUP($D127,'Compiled grid proposal'!$C$5:$C$22,'Compiled grid proposal'!N$5:N$22,"error",0,1)</f>
        <v>7.3903103999999988</v>
      </c>
      <c r="AQ127" s="103">
        <f>_xlfn.XLOOKUP($D127,'Compiled grid proposal'!$C$5:$C$22,'Compiled grid proposal'!O$5:O$22,"error",0,1)</f>
        <v>24.634367999999998</v>
      </c>
      <c r="AR127" s="103">
        <f>_xlfn.XLOOKUP($D127,'Compiled grid proposal'!$C$5:$C$22,'Compiled grid proposal'!P$5:P$22,"error",0,1)</f>
        <v>8.8683724799999979</v>
      </c>
      <c r="AS127" s="103">
        <f>_xlfn.XLOOKUP($D127,'Compiled grid proposal'!$C$5:$C$22,'Compiled grid proposal'!Q$5:Q$22,"error",0,1)</f>
        <v>29.561241599999995</v>
      </c>
      <c r="AT127" s="103">
        <f>_xlfn.XLOOKUP($D127,'Compiled grid proposal'!$C$5:$C$22,'Compiled grid proposal'!R$5:R$22,"error",0,1)</f>
        <v>10.642046975999998</v>
      </c>
      <c r="AU127" s="103">
        <f>_xlfn.XLOOKUP($D127,'Compiled grid proposal'!$C$5:$C$22,'Compiled grid proposal'!S$5:S$22,"error",0,1)</f>
        <v>35.473489919999992</v>
      </c>
      <c r="AV127" s="103">
        <f>_xlfn.XLOOKUP($D127,'Compiled grid proposal'!$C$5:$C$22,'Compiled grid proposal'!T$5:T$22,"error",0,1)</f>
        <v>12.770456371199996</v>
      </c>
      <c r="AW127" s="103">
        <f>_xlfn.XLOOKUP($D127,'Compiled grid proposal'!$C$5:$C$22,'Compiled grid proposal'!U$5:U$22,"error",0,1)</f>
        <v>42.568187903999991</v>
      </c>
      <c r="AX127" s="103">
        <f>_xlfn.XLOOKUP($D127,'Compiled grid proposal'!$C$5:$C$22,'Compiled grid proposal'!V$5:V$22,"error",0,1)</f>
        <v>14.85</v>
      </c>
      <c r="AY127" s="103">
        <f>_xlfn.XLOOKUP($D127,'Compiled grid proposal'!$C$5:$C$22,'Compiled grid proposal'!W$5:W$22,"error",0,1)</f>
        <v>49.5</v>
      </c>
      <c r="BA127" s="115">
        <f t="shared" si="40"/>
        <v>-2.9999999999999805E-2</v>
      </c>
      <c r="BB127" s="115">
        <f t="shared" si="41"/>
        <v>0.90000000000000036</v>
      </c>
      <c r="BC127" s="115">
        <f t="shared" si="42"/>
        <v>-2.4359999999999999</v>
      </c>
      <c r="BD127" s="115">
        <f t="shared" si="43"/>
        <v>-0.11999999999999922</v>
      </c>
      <c r="BE127" s="115">
        <f t="shared" si="44"/>
        <v>-7.773200000000001</v>
      </c>
      <c r="BF127" s="115">
        <f t="shared" si="45"/>
        <v>0.25600000000000023</v>
      </c>
      <c r="BG127" s="115">
        <f t="shared" si="46"/>
        <v>-7.8678400000000002</v>
      </c>
      <c r="BH127" s="115">
        <f t="shared" si="47"/>
        <v>0.10719999999999885</v>
      </c>
      <c r="BI127" s="115">
        <f t="shared" si="48"/>
        <v>-8.8414080000000013</v>
      </c>
      <c r="BJ127" s="115">
        <f t="shared" si="49"/>
        <v>0.52863999999999933</v>
      </c>
      <c r="BK127" s="115">
        <f t="shared" si="50"/>
        <v>-14.609689600000001</v>
      </c>
      <c r="BL127" s="115">
        <f t="shared" si="51"/>
        <v>-4.3656320000000015</v>
      </c>
      <c r="BM127" s="115">
        <f t="shared" si="52"/>
        <v>-24.131627520000002</v>
      </c>
      <c r="BN127" s="115">
        <f t="shared" si="53"/>
        <v>-13.438758400000005</v>
      </c>
      <c r="BO127" s="115">
        <f t="shared" si="54"/>
        <v>-32.357953024000004</v>
      </c>
      <c r="BP127" s="115">
        <f t="shared" si="55"/>
        <v>-21.526510080000008</v>
      </c>
      <c r="BQ127" s="115">
        <f t="shared" si="56"/>
        <v>-40.229543628800002</v>
      </c>
      <c r="BR127" s="115">
        <f t="shared" si="57"/>
        <v>-27.431812096000009</v>
      </c>
      <c r="BS127" s="115">
        <f t="shared" si="58"/>
        <v>-48.15</v>
      </c>
      <c r="BT127" s="115">
        <f t="shared" si="59"/>
        <v>-34.5</v>
      </c>
      <c r="BV127" s="116">
        <f t="shared" si="60"/>
        <v>-9.9999999999999343E-3</v>
      </c>
      <c r="BW127" s="116">
        <f t="shared" si="61"/>
        <v>0.10000000000000003</v>
      </c>
      <c r="BX127" s="116">
        <f t="shared" si="62"/>
        <v>-0.40599999999999997</v>
      </c>
      <c r="BY127" s="116">
        <f t="shared" si="63"/>
        <v>-9.9999999999999343E-3</v>
      </c>
      <c r="BZ127" s="116">
        <f t="shared" si="64"/>
        <v>-0.64507883817427392</v>
      </c>
      <c r="CA127" s="116">
        <f t="shared" si="65"/>
        <v>1.8285714285714301E-2</v>
      </c>
      <c r="CB127" s="116">
        <f t="shared" si="66"/>
        <v>-0.60521846153846159</v>
      </c>
      <c r="CC127" s="116">
        <f t="shared" si="67"/>
        <v>6.3058823529411091E-3</v>
      </c>
      <c r="CD127" s="116">
        <f t="shared" si="68"/>
        <v>-0.58942720000000004</v>
      </c>
      <c r="CE127" s="116">
        <f t="shared" si="69"/>
        <v>2.6431999999999966E-2</v>
      </c>
      <c r="CF127" s="116">
        <f t="shared" si="70"/>
        <v>-0.66407680000000002</v>
      </c>
      <c r="CG127" s="116">
        <f t="shared" si="71"/>
        <v>-0.15053903448275868</v>
      </c>
      <c r="CH127" s="116">
        <f t="shared" si="72"/>
        <v>-0.73126144000000004</v>
      </c>
      <c r="CI127" s="116">
        <f t="shared" si="73"/>
        <v>-0.31252926511627915</v>
      </c>
      <c r="CJ127" s="116">
        <f t="shared" si="74"/>
        <v>-0.75251053544186053</v>
      </c>
      <c r="CK127" s="116">
        <f t="shared" si="75"/>
        <v>-0.37765807157894754</v>
      </c>
      <c r="CL127" s="116">
        <f t="shared" si="76"/>
        <v>-0.75904799299622649</v>
      </c>
      <c r="CM127" s="116">
        <f t="shared" si="77"/>
        <v>-0.39188302994285729</v>
      </c>
      <c r="CN127" s="116">
        <f t="shared" si="78"/>
        <v>-0.76428571428571423</v>
      </c>
      <c r="CO127" s="116">
        <f t="shared" si="79"/>
        <v>-0.4107142857142857</v>
      </c>
    </row>
    <row r="128" spans="1:93" ht="14.5" thickBot="1">
      <c r="A128" s="32" t="s">
        <v>146</v>
      </c>
      <c r="B128" s="33" t="s">
        <v>10</v>
      </c>
      <c r="C128" s="33">
        <v>4</v>
      </c>
      <c r="D128" s="33">
        <v>4</v>
      </c>
      <c r="E128" s="33">
        <v>4</v>
      </c>
      <c r="F128" s="33"/>
      <c r="G128" s="33"/>
      <c r="H128" s="33"/>
      <c r="I128" s="33"/>
      <c r="K128" s="103">
        <f>_xlfn.XLOOKUP($C128,'SQUO grid'!$B$4:$B$18,'SQUO grid'!C$4:C$18,"error",0,1)</f>
        <v>3</v>
      </c>
      <c r="L128" s="103">
        <f>_xlfn.XLOOKUP($C128,'SQUO grid'!$B$4:$B$18,'SQUO grid'!D$4:D$18,"error",0,1)</f>
        <v>9</v>
      </c>
      <c r="M128" s="103">
        <f>_xlfn.XLOOKUP($C128,'SQUO grid'!$B$4:$B$18,'SQUO grid'!E$4:E$18,"error",0,1)</f>
        <v>6</v>
      </c>
      <c r="N128" s="103">
        <f>_xlfn.XLOOKUP($C128,'SQUO grid'!$B$4:$B$18,'SQUO grid'!F$4:F$18,"error",0,1)</f>
        <v>12</v>
      </c>
      <c r="O128" s="103">
        <f>_xlfn.XLOOKUP($C128,'SQUO grid'!$B$4:$B$18,'SQUO grid'!G$4:G$18,"error",0,1)</f>
        <v>12.05</v>
      </c>
      <c r="P128" s="103">
        <f>_xlfn.XLOOKUP($C128,'SQUO grid'!$B$4:$B$18,'SQUO grid'!H$4:H$18,"error",0,1)</f>
        <v>14</v>
      </c>
      <c r="Q128" s="103">
        <f>_xlfn.XLOOKUP($C128,'SQUO grid'!$B$4:$B$18,'SQUO grid'!I$4:I$18,"error",0,1)</f>
        <v>13</v>
      </c>
      <c r="R128" s="103">
        <f>_xlfn.XLOOKUP($C128,'SQUO grid'!$B$4:$B$18,'SQUO grid'!J$4:J$18,"error",0,1)</f>
        <v>17</v>
      </c>
      <c r="S128" s="103">
        <f>_xlfn.XLOOKUP($C128,'SQUO grid'!$B$4:$B$18,'SQUO grid'!K$4:K$18,"error",0,1)</f>
        <v>15</v>
      </c>
      <c r="T128" s="103">
        <f>_xlfn.XLOOKUP($C128,'SQUO grid'!$B$4:$B$18,'SQUO grid'!L$4:L$18,"error",0,1)</f>
        <v>20</v>
      </c>
      <c r="U128" s="103">
        <f>_xlfn.XLOOKUP($C128,'SQUO grid'!$B$4:$B$18,'SQUO grid'!M$4:M$18,"error",0,1)</f>
        <v>22</v>
      </c>
      <c r="V128" s="103">
        <f>_xlfn.XLOOKUP($C128,'SQUO grid'!$B$4:$B$18,'SQUO grid'!N$4:N$18,"error",0,1)</f>
        <v>29</v>
      </c>
      <c r="W128" s="103">
        <f>_xlfn.XLOOKUP($C128,'SQUO grid'!$B$4:$B$18,'SQUO grid'!O$4:O$18,"error",0,1)</f>
        <v>33</v>
      </c>
      <c r="X128" s="103">
        <f>_xlfn.XLOOKUP($C128,'SQUO grid'!$B$4:$B$18,'SQUO grid'!P$4:P$18,"error",0,1)</f>
        <v>43</v>
      </c>
      <c r="Y128" s="103">
        <f>_xlfn.XLOOKUP($C128,'SQUO grid'!$B$4:$B$18,'SQUO grid'!Q$4:Q$18,"error",0,1)</f>
        <v>43</v>
      </c>
      <c r="Z128" s="103">
        <f>_xlfn.XLOOKUP($C128,'SQUO grid'!$B$4:$B$18,'SQUO grid'!R$4:R$18,"error",0,1)</f>
        <v>57</v>
      </c>
      <c r="AA128" s="103">
        <f>_xlfn.XLOOKUP($C128,'SQUO grid'!$B$4:$B$18,'SQUO grid'!S$4:S$18,"error",0,1)</f>
        <v>53</v>
      </c>
      <c r="AB128" s="103">
        <f>_xlfn.XLOOKUP($C128,'SQUO grid'!$B$4:$B$18,'SQUO grid'!T$4:T$18,"error",0,1)</f>
        <v>70</v>
      </c>
      <c r="AC128" s="103">
        <f>_xlfn.XLOOKUP($C128,'SQUO grid'!$B$4:$B$18,'SQUO grid'!U$4:U$18,"error",0,1)</f>
        <v>63</v>
      </c>
      <c r="AD128" s="103">
        <f>_xlfn.XLOOKUP($C128,'SQUO grid'!$B$4:$B$18,'SQUO grid'!V$4:V$18,"error",0,1)</f>
        <v>84</v>
      </c>
      <c r="AF128" s="103">
        <f>_xlfn.XLOOKUP($D128,'Compiled grid proposal'!$C$5:$C$22,'Compiled grid proposal'!D$5:D$22,"error",0,1)</f>
        <v>2.97</v>
      </c>
      <c r="AG128" s="103">
        <f>_xlfn.XLOOKUP($D128,'Compiled grid proposal'!$C$5:$C$22,'Compiled grid proposal'!E$5:E$22,"error",0,1)</f>
        <v>9.9</v>
      </c>
      <c r="AH128" s="103">
        <f>_xlfn.XLOOKUP($D128,'Compiled grid proposal'!$C$5:$C$22,'Compiled grid proposal'!F$5:F$22,"error",0,1)</f>
        <v>3.5640000000000001</v>
      </c>
      <c r="AI128" s="103">
        <f>_xlfn.XLOOKUP($D128,'Compiled grid proposal'!$C$5:$C$22,'Compiled grid proposal'!G$5:G$22,"error",0,1)</f>
        <v>11.88</v>
      </c>
      <c r="AJ128" s="103">
        <f>_xlfn.XLOOKUP($D128,'Compiled grid proposal'!$C$5:$C$22,'Compiled grid proposal'!H$5:H$22,"error",0,1)</f>
        <v>4.2767999999999997</v>
      </c>
      <c r="AK128" s="103">
        <f>_xlfn.XLOOKUP($D128,'Compiled grid proposal'!$C$5:$C$22,'Compiled grid proposal'!I$5:I$22,"error",0,1)</f>
        <v>14.256</v>
      </c>
      <c r="AL128" s="103">
        <f>_xlfn.XLOOKUP($D128,'Compiled grid proposal'!$C$5:$C$22,'Compiled grid proposal'!J$5:J$22,"error",0,1)</f>
        <v>5.1321599999999998</v>
      </c>
      <c r="AM128" s="103">
        <f>_xlfn.XLOOKUP($D128,'Compiled grid proposal'!$C$5:$C$22,'Compiled grid proposal'!K$5:K$22,"error",0,1)</f>
        <v>17.107199999999999</v>
      </c>
      <c r="AN128" s="103">
        <f>_xlfn.XLOOKUP($D128,'Compiled grid proposal'!$C$5:$C$22,'Compiled grid proposal'!L$5:L$22,"error",0,1)</f>
        <v>6.1585919999999996</v>
      </c>
      <c r="AO128" s="103">
        <f>_xlfn.XLOOKUP($D128,'Compiled grid proposal'!$C$5:$C$22,'Compiled grid proposal'!M$5:M$22,"error",0,1)</f>
        <v>20.528639999999999</v>
      </c>
      <c r="AP128" s="103">
        <f>_xlfn.XLOOKUP($D128,'Compiled grid proposal'!$C$5:$C$22,'Compiled grid proposal'!N$5:N$22,"error",0,1)</f>
        <v>7.3903103999999988</v>
      </c>
      <c r="AQ128" s="103">
        <f>_xlfn.XLOOKUP($D128,'Compiled grid proposal'!$C$5:$C$22,'Compiled grid proposal'!O$5:O$22,"error",0,1)</f>
        <v>24.634367999999998</v>
      </c>
      <c r="AR128" s="103">
        <f>_xlfn.XLOOKUP($D128,'Compiled grid proposal'!$C$5:$C$22,'Compiled grid proposal'!P$5:P$22,"error",0,1)</f>
        <v>8.8683724799999979</v>
      </c>
      <c r="AS128" s="103">
        <f>_xlfn.XLOOKUP($D128,'Compiled grid proposal'!$C$5:$C$22,'Compiled grid proposal'!Q$5:Q$22,"error",0,1)</f>
        <v>29.561241599999995</v>
      </c>
      <c r="AT128" s="103">
        <f>_xlfn.XLOOKUP($D128,'Compiled grid proposal'!$C$5:$C$22,'Compiled grid proposal'!R$5:R$22,"error",0,1)</f>
        <v>10.642046975999998</v>
      </c>
      <c r="AU128" s="103">
        <f>_xlfn.XLOOKUP($D128,'Compiled grid proposal'!$C$5:$C$22,'Compiled grid proposal'!S$5:S$22,"error",0,1)</f>
        <v>35.473489919999992</v>
      </c>
      <c r="AV128" s="103">
        <f>_xlfn.XLOOKUP($D128,'Compiled grid proposal'!$C$5:$C$22,'Compiled grid proposal'!T$5:T$22,"error",0,1)</f>
        <v>12.770456371199996</v>
      </c>
      <c r="AW128" s="103">
        <f>_xlfn.XLOOKUP($D128,'Compiled grid proposal'!$C$5:$C$22,'Compiled grid proposal'!U$5:U$22,"error",0,1)</f>
        <v>42.568187903999991</v>
      </c>
      <c r="AX128" s="103">
        <f>_xlfn.XLOOKUP($D128,'Compiled grid proposal'!$C$5:$C$22,'Compiled grid proposal'!V$5:V$22,"error",0,1)</f>
        <v>14.85</v>
      </c>
      <c r="AY128" s="103">
        <f>_xlfn.XLOOKUP($D128,'Compiled grid proposal'!$C$5:$C$22,'Compiled grid proposal'!W$5:W$22,"error",0,1)</f>
        <v>49.5</v>
      </c>
      <c r="BA128" s="115">
        <f t="shared" si="40"/>
        <v>-2.9999999999999805E-2</v>
      </c>
      <c r="BB128" s="115">
        <f t="shared" si="41"/>
        <v>0.90000000000000036</v>
      </c>
      <c r="BC128" s="115">
        <f t="shared" si="42"/>
        <v>-2.4359999999999999</v>
      </c>
      <c r="BD128" s="115">
        <f t="shared" si="43"/>
        <v>-0.11999999999999922</v>
      </c>
      <c r="BE128" s="115">
        <f t="shared" si="44"/>
        <v>-7.773200000000001</v>
      </c>
      <c r="BF128" s="115">
        <f t="shared" si="45"/>
        <v>0.25600000000000023</v>
      </c>
      <c r="BG128" s="115">
        <f t="shared" si="46"/>
        <v>-7.8678400000000002</v>
      </c>
      <c r="BH128" s="115">
        <f t="shared" si="47"/>
        <v>0.10719999999999885</v>
      </c>
      <c r="BI128" s="115">
        <f t="shared" si="48"/>
        <v>-8.8414080000000013</v>
      </c>
      <c r="BJ128" s="115">
        <f t="shared" si="49"/>
        <v>0.52863999999999933</v>
      </c>
      <c r="BK128" s="115">
        <f t="shared" si="50"/>
        <v>-14.609689600000001</v>
      </c>
      <c r="BL128" s="115">
        <f t="shared" si="51"/>
        <v>-4.3656320000000015</v>
      </c>
      <c r="BM128" s="115">
        <f t="shared" si="52"/>
        <v>-24.131627520000002</v>
      </c>
      <c r="BN128" s="115">
        <f t="shared" si="53"/>
        <v>-13.438758400000005</v>
      </c>
      <c r="BO128" s="115">
        <f t="shared" si="54"/>
        <v>-32.357953024000004</v>
      </c>
      <c r="BP128" s="115">
        <f t="shared" si="55"/>
        <v>-21.526510080000008</v>
      </c>
      <c r="BQ128" s="115">
        <f t="shared" si="56"/>
        <v>-40.229543628800002</v>
      </c>
      <c r="BR128" s="115">
        <f t="shared" si="57"/>
        <v>-27.431812096000009</v>
      </c>
      <c r="BS128" s="115">
        <f t="shared" si="58"/>
        <v>-48.15</v>
      </c>
      <c r="BT128" s="115">
        <f t="shared" si="59"/>
        <v>-34.5</v>
      </c>
      <c r="BV128" s="116">
        <f t="shared" si="60"/>
        <v>-9.9999999999999343E-3</v>
      </c>
      <c r="BW128" s="116">
        <f t="shared" si="61"/>
        <v>0.10000000000000003</v>
      </c>
      <c r="BX128" s="116">
        <f t="shared" si="62"/>
        <v>-0.40599999999999997</v>
      </c>
      <c r="BY128" s="116">
        <f t="shared" si="63"/>
        <v>-9.9999999999999343E-3</v>
      </c>
      <c r="BZ128" s="116">
        <f t="shared" si="64"/>
        <v>-0.64507883817427392</v>
      </c>
      <c r="CA128" s="116">
        <f t="shared" si="65"/>
        <v>1.8285714285714301E-2</v>
      </c>
      <c r="CB128" s="116">
        <f t="shared" si="66"/>
        <v>-0.60521846153846159</v>
      </c>
      <c r="CC128" s="116">
        <f t="shared" si="67"/>
        <v>6.3058823529411091E-3</v>
      </c>
      <c r="CD128" s="116">
        <f t="shared" si="68"/>
        <v>-0.58942720000000004</v>
      </c>
      <c r="CE128" s="116">
        <f t="shared" si="69"/>
        <v>2.6431999999999966E-2</v>
      </c>
      <c r="CF128" s="116">
        <f t="shared" si="70"/>
        <v>-0.66407680000000002</v>
      </c>
      <c r="CG128" s="116">
        <f t="shared" si="71"/>
        <v>-0.15053903448275868</v>
      </c>
      <c r="CH128" s="116">
        <f t="shared" si="72"/>
        <v>-0.73126144000000004</v>
      </c>
      <c r="CI128" s="116">
        <f t="shared" si="73"/>
        <v>-0.31252926511627915</v>
      </c>
      <c r="CJ128" s="116">
        <f t="shared" si="74"/>
        <v>-0.75251053544186053</v>
      </c>
      <c r="CK128" s="116">
        <f t="shared" si="75"/>
        <v>-0.37765807157894754</v>
      </c>
      <c r="CL128" s="116">
        <f t="shared" si="76"/>
        <v>-0.75904799299622649</v>
      </c>
      <c r="CM128" s="116">
        <f t="shared" si="77"/>
        <v>-0.39188302994285729</v>
      </c>
      <c r="CN128" s="116">
        <f t="shared" si="78"/>
        <v>-0.76428571428571423</v>
      </c>
      <c r="CO128" s="116">
        <f t="shared" si="79"/>
        <v>-0.4107142857142857</v>
      </c>
    </row>
    <row r="129" spans="1:93" ht="14.5" thickBot="1">
      <c r="A129" s="32" t="s">
        <v>148</v>
      </c>
      <c r="B129" s="33" t="s">
        <v>10</v>
      </c>
      <c r="C129" s="97">
        <v>4</v>
      </c>
      <c r="D129" s="33">
        <v>4</v>
      </c>
      <c r="E129" s="33">
        <v>4</v>
      </c>
      <c r="F129" s="33"/>
      <c r="G129" s="33"/>
      <c r="H129" s="33"/>
      <c r="I129" s="33"/>
      <c r="K129" s="103">
        <f>_xlfn.XLOOKUP($C129,'SQUO grid'!$B$4:$B$18,'SQUO grid'!C$4:C$18,"error",0,1)</f>
        <v>3</v>
      </c>
      <c r="L129" s="103">
        <f>_xlfn.XLOOKUP($C129,'SQUO grid'!$B$4:$B$18,'SQUO grid'!D$4:D$18,"error",0,1)</f>
        <v>9</v>
      </c>
      <c r="M129" s="103">
        <f>_xlfn.XLOOKUP($C129,'SQUO grid'!$B$4:$B$18,'SQUO grid'!E$4:E$18,"error",0,1)</f>
        <v>6</v>
      </c>
      <c r="N129" s="103">
        <f>_xlfn.XLOOKUP($C129,'SQUO grid'!$B$4:$B$18,'SQUO grid'!F$4:F$18,"error",0,1)</f>
        <v>12</v>
      </c>
      <c r="O129" s="103">
        <f>_xlfn.XLOOKUP($C129,'SQUO grid'!$B$4:$B$18,'SQUO grid'!G$4:G$18,"error",0,1)</f>
        <v>12.05</v>
      </c>
      <c r="P129" s="103">
        <f>_xlfn.XLOOKUP($C129,'SQUO grid'!$B$4:$B$18,'SQUO grid'!H$4:H$18,"error",0,1)</f>
        <v>14</v>
      </c>
      <c r="Q129" s="103">
        <f>_xlfn.XLOOKUP($C129,'SQUO grid'!$B$4:$B$18,'SQUO grid'!I$4:I$18,"error",0,1)</f>
        <v>13</v>
      </c>
      <c r="R129" s="103">
        <f>_xlfn.XLOOKUP($C129,'SQUO grid'!$B$4:$B$18,'SQUO grid'!J$4:J$18,"error",0,1)</f>
        <v>17</v>
      </c>
      <c r="S129" s="103">
        <f>_xlfn.XLOOKUP($C129,'SQUO grid'!$B$4:$B$18,'SQUO grid'!K$4:K$18,"error",0,1)</f>
        <v>15</v>
      </c>
      <c r="T129" s="103">
        <f>_xlfn.XLOOKUP($C129,'SQUO grid'!$B$4:$B$18,'SQUO grid'!L$4:L$18,"error",0,1)</f>
        <v>20</v>
      </c>
      <c r="U129" s="103">
        <f>_xlfn.XLOOKUP($C129,'SQUO grid'!$B$4:$B$18,'SQUO grid'!M$4:M$18,"error",0,1)</f>
        <v>22</v>
      </c>
      <c r="V129" s="103">
        <f>_xlfn.XLOOKUP($C129,'SQUO grid'!$B$4:$B$18,'SQUO grid'!N$4:N$18,"error",0,1)</f>
        <v>29</v>
      </c>
      <c r="W129" s="103">
        <f>_xlfn.XLOOKUP($C129,'SQUO grid'!$B$4:$B$18,'SQUO grid'!O$4:O$18,"error",0,1)</f>
        <v>33</v>
      </c>
      <c r="X129" s="103">
        <f>_xlfn.XLOOKUP($C129,'SQUO grid'!$B$4:$B$18,'SQUO grid'!P$4:P$18,"error",0,1)</f>
        <v>43</v>
      </c>
      <c r="Y129" s="103">
        <f>_xlfn.XLOOKUP($C129,'SQUO grid'!$B$4:$B$18,'SQUO grid'!Q$4:Q$18,"error",0,1)</f>
        <v>43</v>
      </c>
      <c r="Z129" s="103">
        <f>_xlfn.XLOOKUP($C129,'SQUO grid'!$B$4:$B$18,'SQUO grid'!R$4:R$18,"error",0,1)</f>
        <v>57</v>
      </c>
      <c r="AA129" s="103">
        <f>_xlfn.XLOOKUP($C129,'SQUO grid'!$B$4:$B$18,'SQUO grid'!S$4:S$18,"error",0,1)</f>
        <v>53</v>
      </c>
      <c r="AB129" s="103">
        <f>_xlfn.XLOOKUP($C129,'SQUO grid'!$B$4:$B$18,'SQUO grid'!T$4:T$18,"error",0,1)</f>
        <v>70</v>
      </c>
      <c r="AC129" s="103">
        <f>_xlfn.XLOOKUP($C129,'SQUO grid'!$B$4:$B$18,'SQUO grid'!U$4:U$18,"error",0,1)</f>
        <v>63</v>
      </c>
      <c r="AD129" s="103">
        <f>_xlfn.XLOOKUP($C129,'SQUO grid'!$B$4:$B$18,'SQUO grid'!V$4:V$18,"error",0,1)</f>
        <v>84</v>
      </c>
      <c r="AF129" s="103">
        <f>_xlfn.XLOOKUP($D129,'Compiled grid proposal'!$C$5:$C$22,'Compiled grid proposal'!D$5:D$22,"error",0,1)</f>
        <v>2.97</v>
      </c>
      <c r="AG129" s="103">
        <f>_xlfn.XLOOKUP($D129,'Compiled grid proposal'!$C$5:$C$22,'Compiled grid proposal'!E$5:E$22,"error",0,1)</f>
        <v>9.9</v>
      </c>
      <c r="AH129" s="103">
        <f>_xlfn.XLOOKUP($D129,'Compiled grid proposal'!$C$5:$C$22,'Compiled grid proposal'!F$5:F$22,"error",0,1)</f>
        <v>3.5640000000000001</v>
      </c>
      <c r="AI129" s="103">
        <f>_xlfn.XLOOKUP($D129,'Compiled grid proposal'!$C$5:$C$22,'Compiled grid proposal'!G$5:G$22,"error",0,1)</f>
        <v>11.88</v>
      </c>
      <c r="AJ129" s="103">
        <f>_xlfn.XLOOKUP($D129,'Compiled grid proposal'!$C$5:$C$22,'Compiled grid proposal'!H$5:H$22,"error",0,1)</f>
        <v>4.2767999999999997</v>
      </c>
      <c r="AK129" s="103">
        <f>_xlfn.XLOOKUP($D129,'Compiled grid proposal'!$C$5:$C$22,'Compiled grid proposal'!I$5:I$22,"error",0,1)</f>
        <v>14.256</v>
      </c>
      <c r="AL129" s="103">
        <f>_xlfn.XLOOKUP($D129,'Compiled grid proposal'!$C$5:$C$22,'Compiled grid proposal'!J$5:J$22,"error",0,1)</f>
        <v>5.1321599999999998</v>
      </c>
      <c r="AM129" s="103">
        <f>_xlfn.XLOOKUP($D129,'Compiled grid proposal'!$C$5:$C$22,'Compiled grid proposal'!K$5:K$22,"error",0,1)</f>
        <v>17.107199999999999</v>
      </c>
      <c r="AN129" s="103">
        <f>_xlfn.XLOOKUP($D129,'Compiled grid proposal'!$C$5:$C$22,'Compiled grid proposal'!L$5:L$22,"error",0,1)</f>
        <v>6.1585919999999996</v>
      </c>
      <c r="AO129" s="103">
        <f>_xlfn.XLOOKUP($D129,'Compiled grid proposal'!$C$5:$C$22,'Compiled grid proposal'!M$5:M$22,"error",0,1)</f>
        <v>20.528639999999999</v>
      </c>
      <c r="AP129" s="103">
        <f>_xlfn.XLOOKUP($D129,'Compiled grid proposal'!$C$5:$C$22,'Compiled grid proposal'!N$5:N$22,"error",0,1)</f>
        <v>7.3903103999999988</v>
      </c>
      <c r="AQ129" s="103">
        <f>_xlfn.XLOOKUP($D129,'Compiled grid proposal'!$C$5:$C$22,'Compiled grid proposal'!O$5:O$22,"error",0,1)</f>
        <v>24.634367999999998</v>
      </c>
      <c r="AR129" s="103">
        <f>_xlfn.XLOOKUP($D129,'Compiled grid proposal'!$C$5:$C$22,'Compiled grid proposal'!P$5:P$22,"error",0,1)</f>
        <v>8.8683724799999979</v>
      </c>
      <c r="AS129" s="103">
        <f>_xlfn.XLOOKUP($D129,'Compiled grid proposal'!$C$5:$C$22,'Compiled grid proposal'!Q$5:Q$22,"error",0,1)</f>
        <v>29.561241599999995</v>
      </c>
      <c r="AT129" s="103">
        <f>_xlfn.XLOOKUP($D129,'Compiled grid proposal'!$C$5:$C$22,'Compiled grid proposal'!R$5:R$22,"error",0,1)</f>
        <v>10.642046975999998</v>
      </c>
      <c r="AU129" s="103">
        <f>_xlfn.XLOOKUP($D129,'Compiled grid proposal'!$C$5:$C$22,'Compiled grid proposal'!S$5:S$22,"error",0,1)</f>
        <v>35.473489919999992</v>
      </c>
      <c r="AV129" s="103">
        <f>_xlfn.XLOOKUP($D129,'Compiled grid proposal'!$C$5:$C$22,'Compiled grid proposal'!T$5:T$22,"error",0,1)</f>
        <v>12.770456371199996</v>
      </c>
      <c r="AW129" s="103">
        <f>_xlfn.XLOOKUP($D129,'Compiled grid proposal'!$C$5:$C$22,'Compiled grid proposal'!U$5:U$22,"error",0,1)</f>
        <v>42.568187903999991</v>
      </c>
      <c r="AX129" s="103">
        <f>_xlfn.XLOOKUP($D129,'Compiled grid proposal'!$C$5:$C$22,'Compiled grid proposal'!V$5:V$22,"error",0,1)</f>
        <v>14.85</v>
      </c>
      <c r="AY129" s="103">
        <f>_xlfn.XLOOKUP($D129,'Compiled grid proposal'!$C$5:$C$22,'Compiled grid proposal'!W$5:W$22,"error",0,1)</f>
        <v>49.5</v>
      </c>
      <c r="BA129" s="115">
        <f t="shared" si="40"/>
        <v>-2.9999999999999805E-2</v>
      </c>
      <c r="BB129" s="115">
        <f t="shared" si="41"/>
        <v>0.90000000000000036</v>
      </c>
      <c r="BC129" s="115">
        <f t="shared" si="42"/>
        <v>-2.4359999999999999</v>
      </c>
      <c r="BD129" s="115">
        <f t="shared" si="43"/>
        <v>-0.11999999999999922</v>
      </c>
      <c r="BE129" s="115">
        <f t="shared" si="44"/>
        <v>-7.773200000000001</v>
      </c>
      <c r="BF129" s="115">
        <f t="shared" si="45"/>
        <v>0.25600000000000023</v>
      </c>
      <c r="BG129" s="115">
        <f t="shared" si="46"/>
        <v>-7.8678400000000002</v>
      </c>
      <c r="BH129" s="115">
        <f t="shared" si="47"/>
        <v>0.10719999999999885</v>
      </c>
      <c r="BI129" s="115">
        <f t="shared" si="48"/>
        <v>-8.8414080000000013</v>
      </c>
      <c r="BJ129" s="115">
        <f t="shared" si="49"/>
        <v>0.52863999999999933</v>
      </c>
      <c r="BK129" s="115">
        <f t="shared" si="50"/>
        <v>-14.609689600000001</v>
      </c>
      <c r="BL129" s="115">
        <f t="shared" si="51"/>
        <v>-4.3656320000000015</v>
      </c>
      <c r="BM129" s="115">
        <f t="shared" si="52"/>
        <v>-24.131627520000002</v>
      </c>
      <c r="BN129" s="115">
        <f t="shared" si="53"/>
        <v>-13.438758400000005</v>
      </c>
      <c r="BO129" s="115">
        <f t="shared" si="54"/>
        <v>-32.357953024000004</v>
      </c>
      <c r="BP129" s="115">
        <f t="shared" si="55"/>
        <v>-21.526510080000008</v>
      </c>
      <c r="BQ129" s="115">
        <f t="shared" si="56"/>
        <v>-40.229543628800002</v>
      </c>
      <c r="BR129" s="115">
        <f t="shared" si="57"/>
        <v>-27.431812096000009</v>
      </c>
      <c r="BS129" s="115">
        <f t="shared" si="58"/>
        <v>-48.15</v>
      </c>
      <c r="BT129" s="115">
        <f t="shared" si="59"/>
        <v>-34.5</v>
      </c>
      <c r="BV129" s="116">
        <f t="shared" si="60"/>
        <v>-9.9999999999999343E-3</v>
      </c>
      <c r="BW129" s="116">
        <f t="shared" si="61"/>
        <v>0.10000000000000003</v>
      </c>
      <c r="BX129" s="116">
        <f t="shared" si="62"/>
        <v>-0.40599999999999997</v>
      </c>
      <c r="BY129" s="116">
        <f t="shared" si="63"/>
        <v>-9.9999999999999343E-3</v>
      </c>
      <c r="BZ129" s="116">
        <f t="shared" si="64"/>
        <v>-0.64507883817427392</v>
      </c>
      <c r="CA129" s="116">
        <f t="shared" si="65"/>
        <v>1.8285714285714301E-2</v>
      </c>
      <c r="CB129" s="116">
        <f t="shared" si="66"/>
        <v>-0.60521846153846159</v>
      </c>
      <c r="CC129" s="116">
        <f t="shared" si="67"/>
        <v>6.3058823529411091E-3</v>
      </c>
      <c r="CD129" s="116">
        <f t="shared" si="68"/>
        <v>-0.58942720000000004</v>
      </c>
      <c r="CE129" s="116">
        <f t="shared" si="69"/>
        <v>2.6431999999999966E-2</v>
      </c>
      <c r="CF129" s="116">
        <f t="shared" si="70"/>
        <v>-0.66407680000000002</v>
      </c>
      <c r="CG129" s="116">
        <f t="shared" si="71"/>
        <v>-0.15053903448275868</v>
      </c>
      <c r="CH129" s="116">
        <f t="shared" si="72"/>
        <v>-0.73126144000000004</v>
      </c>
      <c r="CI129" s="116">
        <f t="shared" si="73"/>
        <v>-0.31252926511627915</v>
      </c>
      <c r="CJ129" s="116">
        <f t="shared" si="74"/>
        <v>-0.75251053544186053</v>
      </c>
      <c r="CK129" s="116">
        <f t="shared" si="75"/>
        <v>-0.37765807157894754</v>
      </c>
      <c r="CL129" s="116">
        <f t="shared" si="76"/>
        <v>-0.75904799299622649</v>
      </c>
      <c r="CM129" s="116">
        <f t="shared" si="77"/>
        <v>-0.39188302994285729</v>
      </c>
      <c r="CN129" s="116">
        <f t="shared" si="78"/>
        <v>-0.76428571428571423</v>
      </c>
      <c r="CO129" s="116">
        <f t="shared" si="79"/>
        <v>-0.4107142857142857</v>
      </c>
    </row>
    <row r="130" spans="1:93" ht="14.5" thickBot="1">
      <c r="A130" s="32" t="s">
        <v>149</v>
      </c>
      <c r="B130" s="33" t="s">
        <v>10</v>
      </c>
      <c r="C130" s="97">
        <v>4</v>
      </c>
      <c r="D130" s="33">
        <v>4</v>
      </c>
      <c r="E130" s="33">
        <v>8</v>
      </c>
      <c r="F130" s="33"/>
      <c r="G130" s="33" t="s">
        <v>18</v>
      </c>
      <c r="H130" s="33"/>
      <c r="I130" s="33" t="s">
        <v>18</v>
      </c>
      <c r="K130" s="103">
        <f>_xlfn.XLOOKUP($C130,'SQUO grid'!$B$4:$B$18,'SQUO grid'!C$4:C$18,"error",0,1)</f>
        <v>3</v>
      </c>
      <c r="L130" s="103">
        <f>_xlfn.XLOOKUP($C130,'SQUO grid'!$B$4:$B$18,'SQUO grid'!D$4:D$18,"error",0,1)</f>
        <v>9</v>
      </c>
      <c r="M130" s="103">
        <f>_xlfn.XLOOKUP($C130,'SQUO grid'!$B$4:$B$18,'SQUO grid'!E$4:E$18,"error",0,1)</f>
        <v>6</v>
      </c>
      <c r="N130" s="103">
        <f>_xlfn.XLOOKUP($C130,'SQUO grid'!$B$4:$B$18,'SQUO grid'!F$4:F$18,"error",0,1)</f>
        <v>12</v>
      </c>
      <c r="O130" s="103">
        <f>_xlfn.XLOOKUP($C130,'SQUO grid'!$B$4:$B$18,'SQUO grid'!G$4:G$18,"error",0,1)</f>
        <v>12.05</v>
      </c>
      <c r="P130" s="103">
        <f>_xlfn.XLOOKUP($C130,'SQUO grid'!$B$4:$B$18,'SQUO grid'!H$4:H$18,"error",0,1)</f>
        <v>14</v>
      </c>
      <c r="Q130" s="103">
        <f>_xlfn.XLOOKUP($C130,'SQUO grid'!$B$4:$B$18,'SQUO grid'!I$4:I$18,"error",0,1)</f>
        <v>13</v>
      </c>
      <c r="R130" s="103">
        <f>_xlfn.XLOOKUP($C130,'SQUO grid'!$B$4:$B$18,'SQUO grid'!J$4:J$18,"error",0,1)</f>
        <v>17</v>
      </c>
      <c r="S130" s="103">
        <f>_xlfn.XLOOKUP($C130,'SQUO grid'!$B$4:$B$18,'SQUO grid'!K$4:K$18,"error",0,1)</f>
        <v>15</v>
      </c>
      <c r="T130" s="103">
        <f>_xlfn.XLOOKUP($C130,'SQUO grid'!$B$4:$B$18,'SQUO grid'!L$4:L$18,"error",0,1)</f>
        <v>20</v>
      </c>
      <c r="U130" s="103">
        <f>_xlfn.XLOOKUP($C130,'SQUO grid'!$B$4:$B$18,'SQUO grid'!M$4:M$18,"error",0,1)</f>
        <v>22</v>
      </c>
      <c r="V130" s="103">
        <f>_xlfn.XLOOKUP($C130,'SQUO grid'!$B$4:$B$18,'SQUO grid'!N$4:N$18,"error",0,1)</f>
        <v>29</v>
      </c>
      <c r="W130" s="103">
        <f>_xlfn.XLOOKUP($C130,'SQUO grid'!$B$4:$B$18,'SQUO grid'!O$4:O$18,"error",0,1)</f>
        <v>33</v>
      </c>
      <c r="X130" s="103">
        <f>_xlfn.XLOOKUP($C130,'SQUO grid'!$B$4:$B$18,'SQUO grid'!P$4:P$18,"error",0,1)</f>
        <v>43</v>
      </c>
      <c r="Y130" s="103">
        <f>_xlfn.XLOOKUP($C130,'SQUO grid'!$B$4:$B$18,'SQUO grid'!Q$4:Q$18,"error",0,1)</f>
        <v>43</v>
      </c>
      <c r="Z130" s="103">
        <f>_xlfn.XLOOKUP($C130,'SQUO grid'!$B$4:$B$18,'SQUO grid'!R$4:R$18,"error",0,1)</f>
        <v>57</v>
      </c>
      <c r="AA130" s="103">
        <f>_xlfn.XLOOKUP($C130,'SQUO grid'!$B$4:$B$18,'SQUO grid'!S$4:S$18,"error",0,1)</f>
        <v>53</v>
      </c>
      <c r="AB130" s="103">
        <f>_xlfn.XLOOKUP($C130,'SQUO grid'!$B$4:$B$18,'SQUO grid'!T$4:T$18,"error",0,1)</f>
        <v>70</v>
      </c>
      <c r="AC130" s="103">
        <f>_xlfn.XLOOKUP($C130,'SQUO grid'!$B$4:$B$18,'SQUO grid'!U$4:U$18,"error",0,1)</f>
        <v>63</v>
      </c>
      <c r="AD130" s="103">
        <f>_xlfn.XLOOKUP($C130,'SQUO grid'!$B$4:$B$18,'SQUO grid'!V$4:V$18,"error",0,1)</f>
        <v>84</v>
      </c>
      <c r="AF130" s="103">
        <f>_xlfn.XLOOKUP($D130,'Compiled grid proposal'!$C$5:$C$22,'Compiled grid proposal'!D$5:D$22,"error",0,1)</f>
        <v>2.97</v>
      </c>
      <c r="AG130" s="103">
        <f>_xlfn.XLOOKUP($D130,'Compiled grid proposal'!$C$5:$C$22,'Compiled grid proposal'!E$5:E$22,"error",0,1)</f>
        <v>9.9</v>
      </c>
      <c r="AH130" s="103">
        <f>_xlfn.XLOOKUP($D130,'Compiled grid proposal'!$C$5:$C$22,'Compiled grid proposal'!F$5:F$22,"error",0,1)</f>
        <v>3.5640000000000001</v>
      </c>
      <c r="AI130" s="103">
        <f>_xlfn.XLOOKUP($D130,'Compiled grid proposal'!$C$5:$C$22,'Compiled grid proposal'!G$5:G$22,"error",0,1)</f>
        <v>11.88</v>
      </c>
      <c r="AJ130" s="103">
        <f>_xlfn.XLOOKUP($D130,'Compiled grid proposal'!$C$5:$C$22,'Compiled grid proposal'!H$5:H$22,"error",0,1)</f>
        <v>4.2767999999999997</v>
      </c>
      <c r="AK130" s="103">
        <f>_xlfn.XLOOKUP($D130,'Compiled grid proposal'!$C$5:$C$22,'Compiled grid proposal'!I$5:I$22,"error",0,1)</f>
        <v>14.256</v>
      </c>
      <c r="AL130" s="103">
        <f>_xlfn.XLOOKUP($D130,'Compiled grid proposal'!$C$5:$C$22,'Compiled grid proposal'!J$5:J$22,"error",0,1)</f>
        <v>5.1321599999999998</v>
      </c>
      <c r="AM130" s="103">
        <f>_xlfn.XLOOKUP($D130,'Compiled grid proposal'!$C$5:$C$22,'Compiled grid proposal'!K$5:K$22,"error",0,1)</f>
        <v>17.107199999999999</v>
      </c>
      <c r="AN130" s="103">
        <f>_xlfn.XLOOKUP($D130,'Compiled grid proposal'!$C$5:$C$22,'Compiled grid proposal'!L$5:L$22,"error",0,1)</f>
        <v>6.1585919999999996</v>
      </c>
      <c r="AO130" s="103">
        <f>_xlfn.XLOOKUP($D130,'Compiled grid proposal'!$C$5:$C$22,'Compiled grid proposal'!M$5:M$22,"error",0,1)</f>
        <v>20.528639999999999</v>
      </c>
      <c r="AP130" s="103">
        <f>_xlfn.XLOOKUP($D130,'Compiled grid proposal'!$C$5:$C$22,'Compiled grid proposal'!N$5:N$22,"error",0,1)</f>
        <v>7.3903103999999988</v>
      </c>
      <c r="AQ130" s="103">
        <f>_xlfn.XLOOKUP($D130,'Compiled grid proposal'!$C$5:$C$22,'Compiled grid proposal'!O$5:O$22,"error",0,1)</f>
        <v>24.634367999999998</v>
      </c>
      <c r="AR130" s="103">
        <f>_xlfn.XLOOKUP($D130,'Compiled grid proposal'!$C$5:$C$22,'Compiled grid proposal'!P$5:P$22,"error",0,1)</f>
        <v>8.8683724799999979</v>
      </c>
      <c r="AS130" s="103">
        <f>_xlfn.XLOOKUP($D130,'Compiled grid proposal'!$C$5:$C$22,'Compiled grid proposal'!Q$5:Q$22,"error",0,1)</f>
        <v>29.561241599999995</v>
      </c>
      <c r="AT130" s="103">
        <f>_xlfn.XLOOKUP($D130,'Compiled grid proposal'!$C$5:$C$22,'Compiled grid proposal'!R$5:R$22,"error",0,1)</f>
        <v>10.642046975999998</v>
      </c>
      <c r="AU130" s="103">
        <f>_xlfn.XLOOKUP($D130,'Compiled grid proposal'!$C$5:$C$22,'Compiled grid proposal'!S$5:S$22,"error",0,1)</f>
        <v>35.473489919999992</v>
      </c>
      <c r="AV130" s="103">
        <f>_xlfn.XLOOKUP($D130,'Compiled grid proposal'!$C$5:$C$22,'Compiled grid proposal'!T$5:T$22,"error",0,1)</f>
        <v>12.770456371199996</v>
      </c>
      <c r="AW130" s="103">
        <f>_xlfn.XLOOKUP($D130,'Compiled grid proposal'!$C$5:$C$22,'Compiled grid proposal'!U$5:U$22,"error",0,1)</f>
        <v>42.568187903999991</v>
      </c>
      <c r="AX130" s="103">
        <f>_xlfn.XLOOKUP($D130,'Compiled grid proposal'!$C$5:$C$22,'Compiled grid proposal'!V$5:V$22,"error",0,1)</f>
        <v>14.85</v>
      </c>
      <c r="AY130" s="103">
        <f>_xlfn.XLOOKUP($D130,'Compiled grid proposal'!$C$5:$C$22,'Compiled grid proposal'!W$5:W$22,"error",0,1)</f>
        <v>49.5</v>
      </c>
      <c r="BA130" s="115">
        <f t="shared" si="40"/>
        <v>-2.9999999999999805E-2</v>
      </c>
      <c r="BB130" s="115">
        <f t="shared" si="41"/>
        <v>0.90000000000000036</v>
      </c>
      <c r="BC130" s="115">
        <f t="shared" si="42"/>
        <v>-2.4359999999999999</v>
      </c>
      <c r="BD130" s="115">
        <f t="shared" si="43"/>
        <v>-0.11999999999999922</v>
      </c>
      <c r="BE130" s="115">
        <f t="shared" si="44"/>
        <v>-7.773200000000001</v>
      </c>
      <c r="BF130" s="115">
        <f t="shared" si="45"/>
        <v>0.25600000000000023</v>
      </c>
      <c r="BG130" s="115">
        <f t="shared" si="46"/>
        <v>-7.8678400000000002</v>
      </c>
      <c r="BH130" s="115">
        <f t="shared" si="47"/>
        <v>0.10719999999999885</v>
      </c>
      <c r="BI130" s="115">
        <f t="shared" si="48"/>
        <v>-8.8414080000000013</v>
      </c>
      <c r="BJ130" s="115">
        <f t="shared" si="49"/>
        <v>0.52863999999999933</v>
      </c>
      <c r="BK130" s="115">
        <f t="shared" si="50"/>
        <v>-14.609689600000001</v>
      </c>
      <c r="BL130" s="115">
        <f t="shared" si="51"/>
        <v>-4.3656320000000015</v>
      </c>
      <c r="BM130" s="115">
        <f t="shared" si="52"/>
        <v>-24.131627520000002</v>
      </c>
      <c r="BN130" s="115">
        <f t="shared" si="53"/>
        <v>-13.438758400000005</v>
      </c>
      <c r="BO130" s="115">
        <f t="shared" si="54"/>
        <v>-32.357953024000004</v>
      </c>
      <c r="BP130" s="115">
        <f t="shared" si="55"/>
        <v>-21.526510080000008</v>
      </c>
      <c r="BQ130" s="115">
        <f t="shared" si="56"/>
        <v>-40.229543628800002</v>
      </c>
      <c r="BR130" s="115">
        <f t="shared" si="57"/>
        <v>-27.431812096000009</v>
      </c>
      <c r="BS130" s="115">
        <f t="shared" si="58"/>
        <v>-48.15</v>
      </c>
      <c r="BT130" s="115">
        <f t="shared" si="59"/>
        <v>-34.5</v>
      </c>
      <c r="BV130" s="116">
        <f t="shared" si="60"/>
        <v>-9.9999999999999343E-3</v>
      </c>
      <c r="BW130" s="116">
        <f t="shared" si="61"/>
        <v>0.10000000000000003</v>
      </c>
      <c r="BX130" s="116">
        <f t="shared" si="62"/>
        <v>-0.40599999999999997</v>
      </c>
      <c r="BY130" s="116">
        <f t="shared" si="63"/>
        <v>-9.9999999999999343E-3</v>
      </c>
      <c r="BZ130" s="116">
        <f t="shared" si="64"/>
        <v>-0.64507883817427392</v>
      </c>
      <c r="CA130" s="116">
        <f t="shared" si="65"/>
        <v>1.8285714285714301E-2</v>
      </c>
      <c r="CB130" s="116">
        <f t="shared" si="66"/>
        <v>-0.60521846153846159</v>
      </c>
      <c r="CC130" s="116">
        <f t="shared" si="67"/>
        <v>6.3058823529411091E-3</v>
      </c>
      <c r="CD130" s="116">
        <f t="shared" si="68"/>
        <v>-0.58942720000000004</v>
      </c>
      <c r="CE130" s="116">
        <f t="shared" si="69"/>
        <v>2.6431999999999966E-2</v>
      </c>
      <c r="CF130" s="116">
        <f t="shared" si="70"/>
        <v>-0.66407680000000002</v>
      </c>
      <c r="CG130" s="116">
        <f t="shared" si="71"/>
        <v>-0.15053903448275868</v>
      </c>
      <c r="CH130" s="116">
        <f t="shared" si="72"/>
        <v>-0.73126144000000004</v>
      </c>
      <c r="CI130" s="116">
        <f t="shared" si="73"/>
        <v>-0.31252926511627915</v>
      </c>
      <c r="CJ130" s="116">
        <f t="shared" si="74"/>
        <v>-0.75251053544186053</v>
      </c>
      <c r="CK130" s="116">
        <f t="shared" si="75"/>
        <v>-0.37765807157894754</v>
      </c>
      <c r="CL130" s="116">
        <f t="shared" si="76"/>
        <v>-0.75904799299622649</v>
      </c>
      <c r="CM130" s="116">
        <f t="shared" si="77"/>
        <v>-0.39188302994285729</v>
      </c>
      <c r="CN130" s="116">
        <f t="shared" si="78"/>
        <v>-0.76428571428571423</v>
      </c>
      <c r="CO130" s="116">
        <f t="shared" si="79"/>
        <v>-0.4107142857142857</v>
      </c>
    </row>
    <row r="131" spans="1:93" ht="28.5" thickBot="1">
      <c r="A131" s="32" t="s">
        <v>150</v>
      </c>
      <c r="B131" s="33" t="s">
        <v>10</v>
      </c>
      <c r="C131" s="97">
        <v>4</v>
      </c>
      <c r="D131" s="33">
        <v>4</v>
      </c>
      <c r="E131" s="33">
        <v>4</v>
      </c>
      <c r="F131" s="33"/>
      <c r="G131" s="33"/>
      <c r="H131" s="36" t="s">
        <v>18</v>
      </c>
      <c r="I131" s="33"/>
      <c r="K131" s="103">
        <f>_xlfn.XLOOKUP($C131,'SQUO grid'!$B$4:$B$18,'SQUO grid'!C$4:C$18,"error",0,1)</f>
        <v>3</v>
      </c>
      <c r="L131" s="103">
        <f>_xlfn.XLOOKUP($C131,'SQUO grid'!$B$4:$B$18,'SQUO grid'!D$4:D$18,"error",0,1)</f>
        <v>9</v>
      </c>
      <c r="M131" s="103">
        <f>_xlfn.XLOOKUP($C131,'SQUO grid'!$B$4:$B$18,'SQUO grid'!E$4:E$18,"error",0,1)</f>
        <v>6</v>
      </c>
      <c r="N131" s="103">
        <f>_xlfn.XLOOKUP($C131,'SQUO grid'!$B$4:$B$18,'SQUO grid'!F$4:F$18,"error",0,1)</f>
        <v>12</v>
      </c>
      <c r="O131" s="103">
        <f>_xlfn.XLOOKUP($C131,'SQUO grid'!$B$4:$B$18,'SQUO grid'!G$4:G$18,"error",0,1)</f>
        <v>12.05</v>
      </c>
      <c r="P131" s="103">
        <f>_xlfn.XLOOKUP($C131,'SQUO grid'!$B$4:$B$18,'SQUO grid'!H$4:H$18,"error",0,1)</f>
        <v>14</v>
      </c>
      <c r="Q131" s="103">
        <f>_xlfn.XLOOKUP($C131,'SQUO grid'!$B$4:$B$18,'SQUO grid'!I$4:I$18,"error",0,1)</f>
        <v>13</v>
      </c>
      <c r="R131" s="103">
        <f>_xlfn.XLOOKUP($C131,'SQUO grid'!$B$4:$B$18,'SQUO grid'!J$4:J$18,"error",0,1)</f>
        <v>17</v>
      </c>
      <c r="S131" s="103">
        <f>_xlfn.XLOOKUP($C131,'SQUO grid'!$B$4:$B$18,'SQUO grid'!K$4:K$18,"error",0,1)</f>
        <v>15</v>
      </c>
      <c r="T131" s="103">
        <f>_xlfn.XLOOKUP($C131,'SQUO grid'!$B$4:$B$18,'SQUO grid'!L$4:L$18,"error",0,1)</f>
        <v>20</v>
      </c>
      <c r="U131" s="103">
        <f>_xlfn.XLOOKUP($C131,'SQUO grid'!$B$4:$B$18,'SQUO grid'!M$4:M$18,"error",0,1)</f>
        <v>22</v>
      </c>
      <c r="V131" s="103">
        <f>_xlfn.XLOOKUP($C131,'SQUO grid'!$B$4:$B$18,'SQUO grid'!N$4:N$18,"error",0,1)</f>
        <v>29</v>
      </c>
      <c r="W131" s="103">
        <f>_xlfn.XLOOKUP($C131,'SQUO grid'!$B$4:$B$18,'SQUO grid'!O$4:O$18,"error",0,1)</f>
        <v>33</v>
      </c>
      <c r="X131" s="103">
        <f>_xlfn.XLOOKUP($C131,'SQUO grid'!$B$4:$B$18,'SQUO grid'!P$4:P$18,"error",0,1)</f>
        <v>43</v>
      </c>
      <c r="Y131" s="103">
        <f>_xlfn.XLOOKUP($C131,'SQUO grid'!$B$4:$B$18,'SQUO grid'!Q$4:Q$18,"error",0,1)</f>
        <v>43</v>
      </c>
      <c r="Z131" s="103">
        <f>_xlfn.XLOOKUP($C131,'SQUO grid'!$B$4:$B$18,'SQUO grid'!R$4:R$18,"error",0,1)</f>
        <v>57</v>
      </c>
      <c r="AA131" s="103">
        <f>_xlfn.XLOOKUP($C131,'SQUO grid'!$B$4:$B$18,'SQUO grid'!S$4:S$18,"error",0,1)</f>
        <v>53</v>
      </c>
      <c r="AB131" s="103">
        <f>_xlfn.XLOOKUP($C131,'SQUO grid'!$B$4:$B$18,'SQUO grid'!T$4:T$18,"error",0,1)</f>
        <v>70</v>
      </c>
      <c r="AC131" s="103">
        <f>_xlfn.XLOOKUP($C131,'SQUO grid'!$B$4:$B$18,'SQUO grid'!U$4:U$18,"error",0,1)</f>
        <v>63</v>
      </c>
      <c r="AD131" s="103">
        <f>_xlfn.XLOOKUP($C131,'SQUO grid'!$B$4:$B$18,'SQUO grid'!V$4:V$18,"error",0,1)</f>
        <v>84</v>
      </c>
      <c r="AF131" s="103">
        <f>_xlfn.XLOOKUP($D131,'Compiled grid proposal'!$C$5:$C$22,'Compiled grid proposal'!D$5:D$22,"error",0,1)</f>
        <v>2.97</v>
      </c>
      <c r="AG131" s="103">
        <f>_xlfn.XLOOKUP($D131,'Compiled grid proposal'!$C$5:$C$22,'Compiled grid proposal'!E$5:E$22,"error",0,1)</f>
        <v>9.9</v>
      </c>
      <c r="AH131" s="103">
        <f>_xlfn.XLOOKUP($D131,'Compiled grid proposal'!$C$5:$C$22,'Compiled grid proposal'!F$5:F$22,"error",0,1)</f>
        <v>3.5640000000000001</v>
      </c>
      <c r="AI131" s="103">
        <f>_xlfn.XLOOKUP($D131,'Compiled grid proposal'!$C$5:$C$22,'Compiled grid proposal'!G$5:G$22,"error",0,1)</f>
        <v>11.88</v>
      </c>
      <c r="AJ131" s="103">
        <f>_xlfn.XLOOKUP($D131,'Compiled grid proposal'!$C$5:$C$22,'Compiled grid proposal'!H$5:H$22,"error",0,1)</f>
        <v>4.2767999999999997</v>
      </c>
      <c r="AK131" s="103">
        <f>_xlfn.XLOOKUP($D131,'Compiled grid proposal'!$C$5:$C$22,'Compiled grid proposal'!I$5:I$22,"error",0,1)</f>
        <v>14.256</v>
      </c>
      <c r="AL131" s="103">
        <f>_xlfn.XLOOKUP($D131,'Compiled grid proposal'!$C$5:$C$22,'Compiled grid proposal'!J$5:J$22,"error",0,1)</f>
        <v>5.1321599999999998</v>
      </c>
      <c r="AM131" s="103">
        <f>_xlfn.XLOOKUP($D131,'Compiled grid proposal'!$C$5:$C$22,'Compiled grid proposal'!K$5:K$22,"error",0,1)</f>
        <v>17.107199999999999</v>
      </c>
      <c r="AN131" s="103">
        <f>_xlfn.XLOOKUP($D131,'Compiled grid proposal'!$C$5:$C$22,'Compiled grid proposal'!L$5:L$22,"error",0,1)</f>
        <v>6.1585919999999996</v>
      </c>
      <c r="AO131" s="103">
        <f>_xlfn.XLOOKUP($D131,'Compiled grid proposal'!$C$5:$C$22,'Compiled grid proposal'!M$5:M$22,"error",0,1)</f>
        <v>20.528639999999999</v>
      </c>
      <c r="AP131" s="103">
        <f>_xlfn.XLOOKUP($D131,'Compiled grid proposal'!$C$5:$C$22,'Compiled grid proposal'!N$5:N$22,"error",0,1)</f>
        <v>7.3903103999999988</v>
      </c>
      <c r="AQ131" s="103">
        <f>_xlfn.XLOOKUP($D131,'Compiled grid proposal'!$C$5:$C$22,'Compiled grid proposal'!O$5:O$22,"error",0,1)</f>
        <v>24.634367999999998</v>
      </c>
      <c r="AR131" s="103">
        <f>_xlfn.XLOOKUP($D131,'Compiled grid proposal'!$C$5:$C$22,'Compiled grid proposal'!P$5:P$22,"error",0,1)</f>
        <v>8.8683724799999979</v>
      </c>
      <c r="AS131" s="103">
        <f>_xlfn.XLOOKUP($D131,'Compiled grid proposal'!$C$5:$C$22,'Compiled grid proposal'!Q$5:Q$22,"error",0,1)</f>
        <v>29.561241599999995</v>
      </c>
      <c r="AT131" s="103">
        <f>_xlfn.XLOOKUP($D131,'Compiled grid proposal'!$C$5:$C$22,'Compiled grid proposal'!R$5:R$22,"error",0,1)</f>
        <v>10.642046975999998</v>
      </c>
      <c r="AU131" s="103">
        <f>_xlfn.XLOOKUP($D131,'Compiled grid proposal'!$C$5:$C$22,'Compiled grid proposal'!S$5:S$22,"error",0,1)</f>
        <v>35.473489919999992</v>
      </c>
      <c r="AV131" s="103">
        <f>_xlfn.XLOOKUP($D131,'Compiled grid proposal'!$C$5:$C$22,'Compiled grid proposal'!T$5:T$22,"error",0,1)</f>
        <v>12.770456371199996</v>
      </c>
      <c r="AW131" s="103">
        <f>_xlfn.XLOOKUP($D131,'Compiled grid proposal'!$C$5:$C$22,'Compiled grid proposal'!U$5:U$22,"error",0,1)</f>
        <v>42.568187903999991</v>
      </c>
      <c r="AX131" s="103">
        <f>_xlfn.XLOOKUP($D131,'Compiled grid proposal'!$C$5:$C$22,'Compiled grid proposal'!V$5:V$22,"error",0,1)</f>
        <v>14.85</v>
      </c>
      <c r="AY131" s="103">
        <f>_xlfn.XLOOKUP($D131,'Compiled grid proposal'!$C$5:$C$22,'Compiled grid proposal'!W$5:W$22,"error",0,1)</f>
        <v>49.5</v>
      </c>
      <c r="BA131" s="115">
        <f t="shared" si="40"/>
        <v>-2.9999999999999805E-2</v>
      </c>
      <c r="BB131" s="115">
        <f t="shared" si="41"/>
        <v>0.90000000000000036</v>
      </c>
      <c r="BC131" s="115">
        <f t="shared" si="42"/>
        <v>-2.4359999999999999</v>
      </c>
      <c r="BD131" s="115">
        <f t="shared" si="43"/>
        <v>-0.11999999999999922</v>
      </c>
      <c r="BE131" s="115">
        <f t="shared" si="44"/>
        <v>-7.773200000000001</v>
      </c>
      <c r="BF131" s="115">
        <f t="shared" si="45"/>
        <v>0.25600000000000023</v>
      </c>
      <c r="BG131" s="115">
        <f t="shared" si="46"/>
        <v>-7.8678400000000002</v>
      </c>
      <c r="BH131" s="115">
        <f t="shared" si="47"/>
        <v>0.10719999999999885</v>
      </c>
      <c r="BI131" s="115">
        <f t="shared" si="48"/>
        <v>-8.8414080000000013</v>
      </c>
      <c r="BJ131" s="115">
        <f t="shared" si="49"/>
        <v>0.52863999999999933</v>
      </c>
      <c r="BK131" s="115">
        <f t="shared" si="50"/>
        <v>-14.609689600000001</v>
      </c>
      <c r="BL131" s="115">
        <f t="shared" si="51"/>
        <v>-4.3656320000000015</v>
      </c>
      <c r="BM131" s="115">
        <f t="shared" si="52"/>
        <v>-24.131627520000002</v>
      </c>
      <c r="BN131" s="115">
        <f t="shared" si="53"/>
        <v>-13.438758400000005</v>
      </c>
      <c r="BO131" s="115">
        <f t="shared" si="54"/>
        <v>-32.357953024000004</v>
      </c>
      <c r="BP131" s="115">
        <f t="shared" si="55"/>
        <v>-21.526510080000008</v>
      </c>
      <c r="BQ131" s="115">
        <f t="shared" si="56"/>
        <v>-40.229543628800002</v>
      </c>
      <c r="BR131" s="115">
        <f t="shared" si="57"/>
        <v>-27.431812096000009</v>
      </c>
      <c r="BS131" s="115">
        <f t="shared" si="58"/>
        <v>-48.15</v>
      </c>
      <c r="BT131" s="115">
        <f t="shared" si="59"/>
        <v>-34.5</v>
      </c>
      <c r="BV131" s="116">
        <f t="shared" si="60"/>
        <v>-9.9999999999999343E-3</v>
      </c>
      <c r="BW131" s="116">
        <f t="shared" si="61"/>
        <v>0.10000000000000003</v>
      </c>
      <c r="BX131" s="116">
        <f t="shared" si="62"/>
        <v>-0.40599999999999997</v>
      </c>
      <c r="BY131" s="116">
        <f t="shared" si="63"/>
        <v>-9.9999999999999343E-3</v>
      </c>
      <c r="BZ131" s="116">
        <f t="shared" si="64"/>
        <v>-0.64507883817427392</v>
      </c>
      <c r="CA131" s="116">
        <f t="shared" si="65"/>
        <v>1.8285714285714301E-2</v>
      </c>
      <c r="CB131" s="116">
        <f t="shared" si="66"/>
        <v>-0.60521846153846159</v>
      </c>
      <c r="CC131" s="116">
        <f t="shared" si="67"/>
        <v>6.3058823529411091E-3</v>
      </c>
      <c r="CD131" s="116">
        <f t="shared" si="68"/>
        <v>-0.58942720000000004</v>
      </c>
      <c r="CE131" s="116">
        <f t="shared" si="69"/>
        <v>2.6431999999999966E-2</v>
      </c>
      <c r="CF131" s="116">
        <f t="shared" si="70"/>
        <v>-0.66407680000000002</v>
      </c>
      <c r="CG131" s="116">
        <f t="shared" si="71"/>
        <v>-0.15053903448275868</v>
      </c>
      <c r="CH131" s="116">
        <f t="shared" si="72"/>
        <v>-0.73126144000000004</v>
      </c>
      <c r="CI131" s="116">
        <f t="shared" si="73"/>
        <v>-0.31252926511627915</v>
      </c>
      <c r="CJ131" s="116">
        <f t="shared" si="74"/>
        <v>-0.75251053544186053</v>
      </c>
      <c r="CK131" s="116">
        <f t="shared" si="75"/>
        <v>-0.37765807157894754</v>
      </c>
      <c r="CL131" s="116">
        <f t="shared" si="76"/>
        <v>-0.75904799299622649</v>
      </c>
      <c r="CM131" s="116">
        <f t="shared" si="77"/>
        <v>-0.39188302994285729</v>
      </c>
      <c r="CN131" s="116">
        <f t="shared" si="78"/>
        <v>-0.76428571428571423</v>
      </c>
      <c r="CO131" s="116">
        <f t="shared" si="79"/>
        <v>-0.4107142857142857</v>
      </c>
    </row>
    <row r="132" spans="1:93" ht="14.5" thickBot="1">
      <c r="A132" s="32" t="s">
        <v>151</v>
      </c>
      <c r="B132" s="33" t="s">
        <v>10</v>
      </c>
      <c r="C132" s="97">
        <v>4</v>
      </c>
      <c r="D132" s="33">
        <v>4</v>
      </c>
      <c r="E132" s="33">
        <v>4</v>
      </c>
      <c r="F132" s="33"/>
      <c r="G132" s="33"/>
      <c r="H132" s="33"/>
      <c r="I132" s="33"/>
      <c r="K132" s="103">
        <f>_xlfn.XLOOKUP($C132,'SQUO grid'!$B$4:$B$18,'SQUO grid'!C$4:C$18,"error",0,1)</f>
        <v>3</v>
      </c>
      <c r="L132" s="103">
        <f>_xlfn.XLOOKUP($C132,'SQUO grid'!$B$4:$B$18,'SQUO grid'!D$4:D$18,"error",0,1)</f>
        <v>9</v>
      </c>
      <c r="M132" s="103">
        <f>_xlfn.XLOOKUP($C132,'SQUO grid'!$B$4:$B$18,'SQUO grid'!E$4:E$18,"error",0,1)</f>
        <v>6</v>
      </c>
      <c r="N132" s="103">
        <f>_xlfn.XLOOKUP($C132,'SQUO grid'!$B$4:$B$18,'SQUO grid'!F$4:F$18,"error",0,1)</f>
        <v>12</v>
      </c>
      <c r="O132" s="103">
        <f>_xlfn.XLOOKUP($C132,'SQUO grid'!$B$4:$B$18,'SQUO grid'!G$4:G$18,"error",0,1)</f>
        <v>12.05</v>
      </c>
      <c r="P132" s="103">
        <f>_xlfn.XLOOKUP($C132,'SQUO grid'!$B$4:$B$18,'SQUO grid'!H$4:H$18,"error",0,1)</f>
        <v>14</v>
      </c>
      <c r="Q132" s="103">
        <f>_xlfn.XLOOKUP($C132,'SQUO grid'!$B$4:$B$18,'SQUO grid'!I$4:I$18,"error",0,1)</f>
        <v>13</v>
      </c>
      <c r="R132" s="103">
        <f>_xlfn.XLOOKUP($C132,'SQUO grid'!$B$4:$B$18,'SQUO grid'!J$4:J$18,"error",0,1)</f>
        <v>17</v>
      </c>
      <c r="S132" s="103">
        <f>_xlfn.XLOOKUP($C132,'SQUO grid'!$B$4:$B$18,'SQUO grid'!K$4:K$18,"error",0,1)</f>
        <v>15</v>
      </c>
      <c r="T132" s="103">
        <f>_xlfn.XLOOKUP($C132,'SQUO grid'!$B$4:$B$18,'SQUO grid'!L$4:L$18,"error",0,1)</f>
        <v>20</v>
      </c>
      <c r="U132" s="103">
        <f>_xlfn.XLOOKUP($C132,'SQUO grid'!$B$4:$B$18,'SQUO grid'!M$4:M$18,"error",0,1)</f>
        <v>22</v>
      </c>
      <c r="V132" s="103">
        <f>_xlfn.XLOOKUP($C132,'SQUO grid'!$B$4:$B$18,'SQUO grid'!N$4:N$18,"error",0,1)</f>
        <v>29</v>
      </c>
      <c r="W132" s="103">
        <f>_xlfn.XLOOKUP($C132,'SQUO grid'!$B$4:$B$18,'SQUO grid'!O$4:O$18,"error",0,1)</f>
        <v>33</v>
      </c>
      <c r="X132" s="103">
        <f>_xlfn.XLOOKUP($C132,'SQUO grid'!$B$4:$B$18,'SQUO grid'!P$4:P$18,"error",0,1)</f>
        <v>43</v>
      </c>
      <c r="Y132" s="103">
        <f>_xlfn.XLOOKUP($C132,'SQUO grid'!$B$4:$B$18,'SQUO grid'!Q$4:Q$18,"error",0,1)</f>
        <v>43</v>
      </c>
      <c r="Z132" s="103">
        <f>_xlfn.XLOOKUP($C132,'SQUO grid'!$B$4:$B$18,'SQUO grid'!R$4:R$18,"error",0,1)</f>
        <v>57</v>
      </c>
      <c r="AA132" s="103">
        <f>_xlfn.XLOOKUP($C132,'SQUO grid'!$B$4:$B$18,'SQUO grid'!S$4:S$18,"error",0,1)</f>
        <v>53</v>
      </c>
      <c r="AB132" s="103">
        <f>_xlfn.XLOOKUP($C132,'SQUO grid'!$B$4:$B$18,'SQUO grid'!T$4:T$18,"error",0,1)</f>
        <v>70</v>
      </c>
      <c r="AC132" s="103">
        <f>_xlfn.XLOOKUP($C132,'SQUO grid'!$B$4:$B$18,'SQUO grid'!U$4:U$18,"error",0,1)</f>
        <v>63</v>
      </c>
      <c r="AD132" s="103">
        <f>_xlfn.XLOOKUP($C132,'SQUO grid'!$B$4:$B$18,'SQUO grid'!V$4:V$18,"error",0,1)</f>
        <v>84</v>
      </c>
      <c r="AF132" s="103">
        <f>_xlfn.XLOOKUP($D132,'Compiled grid proposal'!$C$5:$C$22,'Compiled grid proposal'!D$5:D$22,"error",0,1)</f>
        <v>2.97</v>
      </c>
      <c r="AG132" s="103">
        <f>_xlfn.XLOOKUP($D132,'Compiled grid proposal'!$C$5:$C$22,'Compiled grid proposal'!E$5:E$22,"error",0,1)</f>
        <v>9.9</v>
      </c>
      <c r="AH132" s="103">
        <f>_xlfn.XLOOKUP($D132,'Compiled grid proposal'!$C$5:$C$22,'Compiled grid proposal'!F$5:F$22,"error",0,1)</f>
        <v>3.5640000000000001</v>
      </c>
      <c r="AI132" s="103">
        <f>_xlfn.XLOOKUP($D132,'Compiled grid proposal'!$C$5:$C$22,'Compiled grid proposal'!G$5:G$22,"error",0,1)</f>
        <v>11.88</v>
      </c>
      <c r="AJ132" s="103">
        <f>_xlfn.XLOOKUP($D132,'Compiled grid proposal'!$C$5:$C$22,'Compiled grid proposal'!H$5:H$22,"error",0,1)</f>
        <v>4.2767999999999997</v>
      </c>
      <c r="AK132" s="103">
        <f>_xlfn.XLOOKUP($D132,'Compiled grid proposal'!$C$5:$C$22,'Compiled grid proposal'!I$5:I$22,"error",0,1)</f>
        <v>14.256</v>
      </c>
      <c r="AL132" s="103">
        <f>_xlfn.XLOOKUP($D132,'Compiled grid proposal'!$C$5:$C$22,'Compiled grid proposal'!J$5:J$22,"error",0,1)</f>
        <v>5.1321599999999998</v>
      </c>
      <c r="AM132" s="103">
        <f>_xlfn.XLOOKUP($D132,'Compiled grid proposal'!$C$5:$C$22,'Compiled grid proposal'!K$5:K$22,"error",0,1)</f>
        <v>17.107199999999999</v>
      </c>
      <c r="AN132" s="103">
        <f>_xlfn.XLOOKUP($D132,'Compiled grid proposal'!$C$5:$C$22,'Compiled grid proposal'!L$5:L$22,"error",0,1)</f>
        <v>6.1585919999999996</v>
      </c>
      <c r="AO132" s="103">
        <f>_xlfn.XLOOKUP($D132,'Compiled grid proposal'!$C$5:$C$22,'Compiled grid proposal'!M$5:M$22,"error",0,1)</f>
        <v>20.528639999999999</v>
      </c>
      <c r="AP132" s="103">
        <f>_xlfn.XLOOKUP($D132,'Compiled grid proposal'!$C$5:$C$22,'Compiled grid proposal'!N$5:N$22,"error",0,1)</f>
        <v>7.3903103999999988</v>
      </c>
      <c r="AQ132" s="103">
        <f>_xlfn.XLOOKUP($D132,'Compiled grid proposal'!$C$5:$C$22,'Compiled grid proposal'!O$5:O$22,"error",0,1)</f>
        <v>24.634367999999998</v>
      </c>
      <c r="AR132" s="103">
        <f>_xlfn.XLOOKUP($D132,'Compiled grid proposal'!$C$5:$C$22,'Compiled grid proposal'!P$5:P$22,"error",0,1)</f>
        <v>8.8683724799999979</v>
      </c>
      <c r="AS132" s="103">
        <f>_xlfn.XLOOKUP($D132,'Compiled grid proposal'!$C$5:$C$22,'Compiled grid proposal'!Q$5:Q$22,"error",0,1)</f>
        <v>29.561241599999995</v>
      </c>
      <c r="AT132" s="103">
        <f>_xlfn.XLOOKUP($D132,'Compiled grid proposal'!$C$5:$C$22,'Compiled grid proposal'!R$5:R$22,"error",0,1)</f>
        <v>10.642046975999998</v>
      </c>
      <c r="AU132" s="103">
        <f>_xlfn.XLOOKUP($D132,'Compiled grid proposal'!$C$5:$C$22,'Compiled grid proposal'!S$5:S$22,"error",0,1)</f>
        <v>35.473489919999992</v>
      </c>
      <c r="AV132" s="103">
        <f>_xlfn.XLOOKUP($D132,'Compiled grid proposal'!$C$5:$C$22,'Compiled grid proposal'!T$5:T$22,"error",0,1)</f>
        <v>12.770456371199996</v>
      </c>
      <c r="AW132" s="103">
        <f>_xlfn.XLOOKUP($D132,'Compiled grid proposal'!$C$5:$C$22,'Compiled grid proposal'!U$5:U$22,"error",0,1)</f>
        <v>42.568187903999991</v>
      </c>
      <c r="AX132" s="103">
        <f>_xlfn.XLOOKUP($D132,'Compiled grid proposal'!$C$5:$C$22,'Compiled grid proposal'!V$5:V$22,"error",0,1)</f>
        <v>14.85</v>
      </c>
      <c r="AY132" s="103">
        <f>_xlfn.XLOOKUP($D132,'Compiled grid proposal'!$C$5:$C$22,'Compiled grid proposal'!W$5:W$22,"error",0,1)</f>
        <v>49.5</v>
      </c>
      <c r="BA132" s="115">
        <f t="shared" ref="BA132:BA195" si="80">AF132-K132</f>
        <v>-2.9999999999999805E-2</v>
      </c>
      <c r="BB132" s="115">
        <f t="shared" ref="BB132:BB195" si="81">AG132-L132</f>
        <v>0.90000000000000036</v>
      </c>
      <c r="BC132" s="115">
        <f t="shared" ref="BC132:BC195" si="82">AH132-M132</f>
        <v>-2.4359999999999999</v>
      </c>
      <c r="BD132" s="115">
        <f t="shared" ref="BD132:BD195" si="83">AI132-N132</f>
        <v>-0.11999999999999922</v>
      </c>
      <c r="BE132" s="115">
        <f t="shared" ref="BE132:BE195" si="84">AJ132-O132</f>
        <v>-7.773200000000001</v>
      </c>
      <c r="BF132" s="115">
        <f t="shared" ref="BF132:BF195" si="85">AK132-P132</f>
        <v>0.25600000000000023</v>
      </c>
      <c r="BG132" s="115">
        <f t="shared" ref="BG132:BG195" si="86">AL132-Q132</f>
        <v>-7.8678400000000002</v>
      </c>
      <c r="BH132" s="115">
        <f t="shared" ref="BH132:BH195" si="87">AM132-R132</f>
        <v>0.10719999999999885</v>
      </c>
      <c r="BI132" s="115">
        <f t="shared" ref="BI132:BI195" si="88">AN132-S132</f>
        <v>-8.8414080000000013</v>
      </c>
      <c r="BJ132" s="115">
        <f t="shared" ref="BJ132:BJ195" si="89">AO132-T132</f>
        <v>0.52863999999999933</v>
      </c>
      <c r="BK132" s="115">
        <f t="shared" ref="BK132:BK195" si="90">AP132-U132</f>
        <v>-14.609689600000001</v>
      </c>
      <c r="BL132" s="115">
        <f t="shared" ref="BL132:BL195" si="91">AQ132-V132</f>
        <v>-4.3656320000000015</v>
      </c>
      <c r="BM132" s="115">
        <f t="shared" ref="BM132:BM195" si="92">AR132-W132</f>
        <v>-24.131627520000002</v>
      </c>
      <c r="BN132" s="115">
        <f t="shared" ref="BN132:BN195" si="93">AS132-X132</f>
        <v>-13.438758400000005</v>
      </c>
      <c r="BO132" s="115">
        <f t="shared" ref="BO132:BO195" si="94">AT132-Y132</f>
        <v>-32.357953024000004</v>
      </c>
      <c r="BP132" s="115">
        <f t="shared" ref="BP132:BP195" si="95">AU132-Z132</f>
        <v>-21.526510080000008</v>
      </c>
      <c r="BQ132" s="115">
        <f t="shared" ref="BQ132:BQ195" si="96">AV132-AA132</f>
        <v>-40.229543628800002</v>
      </c>
      <c r="BR132" s="115">
        <f t="shared" ref="BR132:BR195" si="97">AW132-AB132</f>
        <v>-27.431812096000009</v>
      </c>
      <c r="BS132" s="115">
        <f t="shared" ref="BS132:BS195" si="98">AX132-AC132</f>
        <v>-48.15</v>
      </c>
      <c r="BT132" s="115">
        <f t="shared" ref="BT132:BT195" si="99">AY132-AD132</f>
        <v>-34.5</v>
      </c>
      <c r="BV132" s="116">
        <f t="shared" ref="BV132:BV195" si="100">(AF132-K132)/K132</f>
        <v>-9.9999999999999343E-3</v>
      </c>
      <c r="BW132" s="116">
        <f t="shared" ref="BW132:BW195" si="101">(AG132-L132)/L132</f>
        <v>0.10000000000000003</v>
      </c>
      <c r="BX132" s="116">
        <f t="shared" ref="BX132:BX195" si="102">(AH132-M132)/M132</f>
        <v>-0.40599999999999997</v>
      </c>
      <c r="BY132" s="116">
        <f t="shared" ref="BY132:BY195" si="103">(AI132-N132)/N132</f>
        <v>-9.9999999999999343E-3</v>
      </c>
      <c r="BZ132" s="116">
        <f t="shared" ref="BZ132:BZ195" si="104">(AJ132-O132)/O132</f>
        <v>-0.64507883817427392</v>
      </c>
      <c r="CA132" s="116">
        <f t="shared" ref="CA132:CA195" si="105">(AK132-P132)/P132</f>
        <v>1.8285714285714301E-2</v>
      </c>
      <c r="CB132" s="116">
        <f t="shared" ref="CB132:CB195" si="106">(AL132-Q132)/Q132</f>
        <v>-0.60521846153846159</v>
      </c>
      <c r="CC132" s="116">
        <f t="shared" ref="CC132:CC195" si="107">(AM132-R132)/R132</f>
        <v>6.3058823529411091E-3</v>
      </c>
      <c r="CD132" s="116">
        <f t="shared" ref="CD132:CD195" si="108">(AN132-S132)/S132</f>
        <v>-0.58942720000000004</v>
      </c>
      <c r="CE132" s="116">
        <f t="shared" ref="CE132:CE195" si="109">(AO132-T132)/T132</f>
        <v>2.6431999999999966E-2</v>
      </c>
      <c r="CF132" s="116">
        <f t="shared" ref="CF132:CF195" si="110">(AP132-U132)/U132</f>
        <v>-0.66407680000000002</v>
      </c>
      <c r="CG132" s="116">
        <f t="shared" ref="CG132:CG195" si="111">(AQ132-V132)/V132</f>
        <v>-0.15053903448275868</v>
      </c>
      <c r="CH132" s="116">
        <f t="shared" ref="CH132:CH195" si="112">(AR132-W132)/W132</f>
        <v>-0.73126144000000004</v>
      </c>
      <c r="CI132" s="116">
        <f t="shared" ref="CI132:CI195" si="113">(AS132-X132)/X132</f>
        <v>-0.31252926511627915</v>
      </c>
      <c r="CJ132" s="116">
        <f t="shared" ref="CJ132:CJ195" si="114">(AT132-Y132)/Y132</f>
        <v>-0.75251053544186053</v>
      </c>
      <c r="CK132" s="116">
        <f t="shared" ref="CK132:CK195" si="115">(AU132-Z132)/Z132</f>
        <v>-0.37765807157894754</v>
      </c>
      <c r="CL132" s="116">
        <f t="shared" ref="CL132:CL195" si="116">(AV132-AA132)/AA132</f>
        <v>-0.75904799299622649</v>
      </c>
      <c r="CM132" s="116">
        <f t="shared" ref="CM132:CM195" si="117">(AW132-AB132)/AB132</f>
        <v>-0.39188302994285729</v>
      </c>
      <c r="CN132" s="116">
        <f t="shared" ref="CN132:CN195" si="118">(AX132-AC132)/AC132</f>
        <v>-0.76428571428571423</v>
      </c>
      <c r="CO132" s="116">
        <f t="shared" ref="CO132:CO195" si="119">(AY132-AD132)/AD132</f>
        <v>-0.4107142857142857</v>
      </c>
    </row>
    <row r="133" spans="1:93" ht="14.5" thickBot="1">
      <c r="A133" s="32" t="s">
        <v>153</v>
      </c>
      <c r="B133" s="33" t="s">
        <v>14</v>
      </c>
      <c r="C133" s="97">
        <v>4</v>
      </c>
      <c r="D133" s="33">
        <v>4</v>
      </c>
      <c r="E133" s="33">
        <v>5</v>
      </c>
      <c r="F133" s="33"/>
      <c r="G133" s="33"/>
      <c r="H133" s="33"/>
      <c r="I133" s="33"/>
      <c r="K133" s="103">
        <f>_xlfn.XLOOKUP($C133,'SQUO grid'!$B$4:$B$18,'SQUO grid'!C$4:C$18,"error",0,1)</f>
        <v>3</v>
      </c>
      <c r="L133" s="103">
        <f>_xlfn.XLOOKUP($C133,'SQUO grid'!$B$4:$B$18,'SQUO grid'!D$4:D$18,"error",0,1)</f>
        <v>9</v>
      </c>
      <c r="M133" s="103">
        <f>_xlfn.XLOOKUP($C133,'SQUO grid'!$B$4:$B$18,'SQUO grid'!E$4:E$18,"error",0,1)</f>
        <v>6</v>
      </c>
      <c r="N133" s="103">
        <f>_xlfn.XLOOKUP($C133,'SQUO grid'!$B$4:$B$18,'SQUO grid'!F$4:F$18,"error",0,1)</f>
        <v>12</v>
      </c>
      <c r="O133" s="103">
        <f>_xlfn.XLOOKUP($C133,'SQUO grid'!$B$4:$B$18,'SQUO grid'!G$4:G$18,"error",0,1)</f>
        <v>12.05</v>
      </c>
      <c r="P133" s="103">
        <f>_xlfn.XLOOKUP($C133,'SQUO grid'!$B$4:$B$18,'SQUO grid'!H$4:H$18,"error",0,1)</f>
        <v>14</v>
      </c>
      <c r="Q133" s="103">
        <f>_xlfn.XLOOKUP($C133,'SQUO grid'!$B$4:$B$18,'SQUO grid'!I$4:I$18,"error",0,1)</f>
        <v>13</v>
      </c>
      <c r="R133" s="103">
        <f>_xlfn.XLOOKUP($C133,'SQUO grid'!$B$4:$B$18,'SQUO grid'!J$4:J$18,"error",0,1)</f>
        <v>17</v>
      </c>
      <c r="S133" s="103">
        <f>_xlfn.XLOOKUP($C133,'SQUO grid'!$B$4:$B$18,'SQUO grid'!K$4:K$18,"error",0,1)</f>
        <v>15</v>
      </c>
      <c r="T133" s="103">
        <f>_xlfn.XLOOKUP($C133,'SQUO grid'!$B$4:$B$18,'SQUO grid'!L$4:L$18,"error",0,1)</f>
        <v>20</v>
      </c>
      <c r="U133" s="103">
        <f>_xlfn.XLOOKUP($C133,'SQUO grid'!$B$4:$B$18,'SQUO grid'!M$4:M$18,"error",0,1)</f>
        <v>22</v>
      </c>
      <c r="V133" s="103">
        <f>_xlfn.XLOOKUP($C133,'SQUO grid'!$B$4:$B$18,'SQUO grid'!N$4:N$18,"error",0,1)</f>
        <v>29</v>
      </c>
      <c r="W133" s="103">
        <f>_xlfn.XLOOKUP($C133,'SQUO grid'!$B$4:$B$18,'SQUO grid'!O$4:O$18,"error",0,1)</f>
        <v>33</v>
      </c>
      <c r="X133" s="103">
        <f>_xlfn.XLOOKUP($C133,'SQUO grid'!$B$4:$B$18,'SQUO grid'!P$4:P$18,"error",0,1)</f>
        <v>43</v>
      </c>
      <c r="Y133" s="103">
        <f>_xlfn.XLOOKUP($C133,'SQUO grid'!$B$4:$B$18,'SQUO grid'!Q$4:Q$18,"error",0,1)</f>
        <v>43</v>
      </c>
      <c r="Z133" s="103">
        <f>_xlfn.XLOOKUP($C133,'SQUO grid'!$B$4:$B$18,'SQUO grid'!R$4:R$18,"error",0,1)</f>
        <v>57</v>
      </c>
      <c r="AA133" s="103">
        <f>_xlfn.XLOOKUP($C133,'SQUO grid'!$B$4:$B$18,'SQUO grid'!S$4:S$18,"error",0,1)</f>
        <v>53</v>
      </c>
      <c r="AB133" s="103">
        <f>_xlfn.XLOOKUP($C133,'SQUO grid'!$B$4:$B$18,'SQUO grid'!T$4:T$18,"error",0,1)</f>
        <v>70</v>
      </c>
      <c r="AC133" s="103">
        <f>_xlfn.XLOOKUP($C133,'SQUO grid'!$B$4:$B$18,'SQUO grid'!U$4:U$18,"error",0,1)</f>
        <v>63</v>
      </c>
      <c r="AD133" s="103">
        <f>_xlfn.XLOOKUP($C133,'SQUO grid'!$B$4:$B$18,'SQUO grid'!V$4:V$18,"error",0,1)</f>
        <v>84</v>
      </c>
      <c r="AF133" s="103">
        <f>_xlfn.XLOOKUP($D133,'Compiled grid proposal'!$C$5:$C$22,'Compiled grid proposal'!D$5:D$22,"error",0,1)</f>
        <v>2.97</v>
      </c>
      <c r="AG133" s="103">
        <f>_xlfn.XLOOKUP($D133,'Compiled grid proposal'!$C$5:$C$22,'Compiled grid proposal'!E$5:E$22,"error",0,1)</f>
        <v>9.9</v>
      </c>
      <c r="AH133" s="103">
        <f>_xlfn.XLOOKUP($D133,'Compiled grid proposal'!$C$5:$C$22,'Compiled grid proposal'!F$5:F$22,"error",0,1)</f>
        <v>3.5640000000000001</v>
      </c>
      <c r="AI133" s="103">
        <f>_xlfn.XLOOKUP($D133,'Compiled grid proposal'!$C$5:$C$22,'Compiled grid proposal'!G$5:G$22,"error",0,1)</f>
        <v>11.88</v>
      </c>
      <c r="AJ133" s="103">
        <f>_xlfn.XLOOKUP($D133,'Compiled grid proposal'!$C$5:$C$22,'Compiled grid proposal'!H$5:H$22,"error",0,1)</f>
        <v>4.2767999999999997</v>
      </c>
      <c r="AK133" s="103">
        <f>_xlfn.XLOOKUP($D133,'Compiled grid proposal'!$C$5:$C$22,'Compiled grid proposal'!I$5:I$22,"error",0,1)</f>
        <v>14.256</v>
      </c>
      <c r="AL133" s="103">
        <f>_xlfn.XLOOKUP($D133,'Compiled grid proposal'!$C$5:$C$22,'Compiled grid proposal'!J$5:J$22,"error",0,1)</f>
        <v>5.1321599999999998</v>
      </c>
      <c r="AM133" s="103">
        <f>_xlfn.XLOOKUP($D133,'Compiled grid proposal'!$C$5:$C$22,'Compiled grid proposal'!K$5:K$22,"error",0,1)</f>
        <v>17.107199999999999</v>
      </c>
      <c r="AN133" s="103">
        <f>_xlfn.XLOOKUP($D133,'Compiled grid proposal'!$C$5:$C$22,'Compiled grid proposal'!L$5:L$22,"error",0,1)</f>
        <v>6.1585919999999996</v>
      </c>
      <c r="AO133" s="103">
        <f>_xlfn.XLOOKUP($D133,'Compiled grid proposal'!$C$5:$C$22,'Compiled grid proposal'!M$5:M$22,"error",0,1)</f>
        <v>20.528639999999999</v>
      </c>
      <c r="AP133" s="103">
        <f>_xlfn.XLOOKUP($D133,'Compiled grid proposal'!$C$5:$C$22,'Compiled grid proposal'!N$5:N$22,"error",0,1)</f>
        <v>7.3903103999999988</v>
      </c>
      <c r="AQ133" s="103">
        <f>_xlfn.XLOOKUP($D133,'Compiled grid proposal'!$C$5:$C$22,'Compiled grid proposal'!O$5:O$22,"error",0,1)</f>
        <v>24.634367999999998</v>
      </c>
      <c r="AR133" s="103">
        <f>_xlfn.XLOOKUP($D133,'Compiled grid proposal'!$C$5:$C$22,'Compiled grid proposal'!P$5:P$22,"error",0,1)</f>
        <v>8.8683724799999979</v>
      </c>
      <c r="AS133" s="103">
        <f>_xlfn.XLOOKUP($D133,'Compiled grid proposal'!$C$5:$C$22,'Compiled grid proposal'!Q$5:Q$22,"error",0,1)</f>
        <v>29.561241599999995</v>
      </c>
      <c r="AT133" s="103">
        <f>_xlfn.XLOOKUP($D133,'Compiled grid proposal'!$C$5:$C$22,'Compiled grid proposal'!R$5:R$22,"error",0,1)</f>
        <v>10.642046975999998</v>
      </c>
      <c r="AU133" s="103">
        <f>_xlfn.XLOOKUP($D133,'Compiled grid proposal'!$C$5:$C$22,'Compiled grid proposal'!S$5:S$22,"error",0,1)</f>
        <v>35.473489919999992</v>
      </c>
      <c r="AV133" s="103">
        <f>_xlfn.XLOOKUP($D133,'Compiled grid proposal'!$C$5:$C$22,'Compiled grid proposal'!T$5:T$22,"error",0,1)</f>
        <v>12.770456371199996</v>
      </c>
      <c r="AW133" s="103">
        <f>_xlfn.XLOOKUP($D133,'Compiled grid proposal'!$C$5:$C$22,'Compiled grid proposal'!U$5:U$22,"error",0,1)</f>
        <v>42.568187903999991</v>
      </c>
      <c r="AX133" s="103">
        <f>_xlfn.XLOOKUP($D133,'Compiled grid proposal'!$C$5:$C$22,'Compiled grid proposal'!V$5:V$22,"error",0,1)</f>
        <v>14.85</v>
      </c>
      <c r="AY133" s="103">
        <f>_xlfn.XLOOKUP($D133,'Compiled grid proposal'!$C$5:$C$22,'Compiled grid proposal'!W$5:W$22,"error",0,1)</f>
        <v>49.5</v>
      </c>
      <c r="BA133" s="115">
        <f t="shared" si="80"/>
        <v>-2.9999999999999805E-2</v>
      </c>
      <c r="BB133" s="115">
        <f t="shared" si="81"/>
        <v>0.90000000000000036</v>
      </c>
      <c r="BC133" s="115">
        <f t="shared" si="82"/>
        <v>-2.4359999999999999</v>
      </c>
      <c r="BD133" s="115">
        <f t="shared" si="83"/>
        <v>-0.11999999999999922</v>
      </c>
      <c r="BE133" s="115">
        <f t="shared" si="84"/>
        <v>-7.773200000000001</v>
      </c>
      <c r="BF133" s="115">
        <f t="shared" si="85"/>
        <v>0.25600000000000023</v>
      </c>
      <c r="BG133" s="115">
        <f t="shared" si="86"/>
        <v>-7.8678400000000002</v>
      </c>
      <c r="BH133" s="115">
        <f t="shared" si="87"/>
        <v>0.10719999999999885</v>
      </c>
      <c r="BI133" s="115">
        <f t="shared" si="88"/>
        <v>-8.8414080000000013</v>
      </c>
      <c r="BJ133" s="115">
        <f t="shared" si="89"/>
        <v>0.52863999999999933</v>
      </c>
      <c r="BK133" s="115">
        <f t="shared" si="90"/>
        <v>-14.609689600000001</v>
      </c>
      <c r="BL133" s="115">
        <f t="shared" si="91"/>
        <v>-4.3656320000000015</v>
      </c>
      <c r="BM133" s="115">
        <f t="shared" si="92"/>
        <v>-24.131627520000002</v>
      </c>
      <c r="BN133" s="115">
        <f t="shared" si="93"/>
        <v>-13.438758400000005</v>
      </c>
      <c r="BO133" s="115">
        <f t="shared" si="94"/>
        <v>-32.357953024000004</v>
      </c>
      <c r="BP133" s="115">
        <f t="shared" si="95"/>
        <v>-21.526510080000008</v>
      </c>
      <c r="BQ133" s="115">
        <f t="shared" si="96"/>
        <v>-40.229543628800002</v>
      </c>
      <c r="BR133" s="115">
        <f t="shared" si="97"/>
        <v>-27.431812096000009</v>
      </c>
      <c r="BS133" s="115">
        <f t="shared" si="98"/>
        <v>-48.15</v>
      </c>
      <c r="BT133" s="115">
        <f t="shared" si="99"/>
        <v>-34.5</v>
      </c>
      <c r="BV133" s="116">
        <f t="shared" si="100"/>
        <v>-9.9999999999999343E-3</v>
      </c>
      <c r="BW133" s="116">
        <f t="shared" si="101"/>
        <v>0.10000000000000003</v>
      </c>
      <c r="BX133" s="116">
        <f t="shared" si="102"/>
        <v>-0.40599999999999997</v>
      </c>
      <c r="BY133" s="116">
        <f t="shared" si="103"/>
        <v>-9.9999999999999343E-3</v>
      </c>
      <c r="BZ133" s="116">
        <f t="shared" si="104"/>
        <v>-0.64507883817427392</v>
      </c>
      <c r="CA133" s="116">
        <f t="shared" si="105"/>
        <v>1.8285714285714301E-2</v>
      </c>
      <c r="CB133" s="116">
        <f t="shared" si="106"/>
        <v>-0.60521846153846159</v>
      </c>
      <c r="CC133" s="116">
        <f t="shared" si="107"/>
        <v>6.3058823529411091E-3</v>
      </c>
      <c r="CD133" s="116">
        <f t="shared" si="108"/>
        <v>-0.58942720000000004</v>
      </c>
      <c r="CE133" s="116">
        <f t="shared" si="109"/>
        <v>2.6431999999999966E-2</v>
      </c>
      <c r="CF133" s="116">
        <f t="shared" si="110"/>
        <v>-0.66407680000000002</v>
      </c>
      <c r="CG133" s="116">
        <f t="shared" si="111"/>
        <v>-0.15053903448275868</v>
      </c>
      <c r="CH133" s="116">
        <f t="shared" si="112"/>
        <v>-0.73126144000000004</v>
      </c>
      <c r="CI133" s="116">
        <f t="shared" si="113"/>
        <v>-0.31252926511627915</v>
      </c>
      <c r="CJ133" s="116">
        <f t="shared" si="114"/>
        <v>-0.75251053544186053</v>
      </c>
      <c r="CK133" s="116">
        <f t="shared" si="115"/>
        <v>-0.37765807157894754</v>
      </c>
      <c r="CL133" s="116">
        <f t="shared" si="116"/>
        <v>-0.75904799299622649</v>
      </c>
      <c r="CM133" s="116">
        <f t="shared" si="117"/>
        <v>-0.39188302994285729</v>
      </c>
      <c r="CN133" s="116">
        <f t="shared" si="118"/>
        <v>-0.76428571428571423</v>
      </c>
      <c r="CO133" s="116">
        <f t="shared" si="119"/>
        <v>-0.4107142857142857</v>
      </c>
    </row>
    <row r="134" spans="1:93" ht="14.5" thickBot="1">
      <c r="A134" s="32" t="s">
        <v>152</v>
      </c>
      <c r="B134" s="33" t="s">
        <v>14</v>
      </c>
      <c r="C134" s="97">
        <v>4</v>
      </c>
      <c r="D134" s="33">
        <v>4</v>
      </c>
      <c r="E134" s="33">
        <v>5</v>
      </c>
      <c r="F134" s="33"/>
      <c r="G134" s="33"/>
      <c r="H134" s="33"/>
      <c r="I134" s="33" t="s">
        <v>18</v>
      </c>
      <c r="K134" s="103">
        <f>_xlfn.XLOOKUP($C134,'SQUO grid'!$B$4:$B$18,'SQUO grid'!C$4:C$18,"error",0,1)</f>
        <v>3</v>
      </c>
      <c r="L134" s="103">
        <f>_xlfn.XLOOKUP($C134,'SQUO grid'!$B$4:$B$18,'SQUO grid'!D$4:D$18,"error",0,1)</f>
        <v>9</v>
      </c>
      <c r="M134" s="103">
        <f>_xlfn.XLOOKUP($C134,'SQUO grid'!$B$4:$B$18,'SQUO grid'!E$4:E$18,"error",0,1)</f>
        <v>6</v>
      </c>
      <c r="N134" s="103">
        <f>_xlfn.XLOOKUP($C134,'SQUO grid'!$B$4:$B$18,'SQUO grid'!F$4:F$18,"error",0,1)</f>
        <v>12</v>
      </c>
      <c r="O134" s="103">
        <f>_xlfn.XLOOKUP($C134,'SQUO grid'!$B$4:$B$18,'SQUO grid'!G$4:G$18,"error",0,1)</f>
        <v>12.05</v>
      </c>
      <c r="P134" s="103">
        <f>_xlfn.XLOOKUP($C134,'SQUO grid'!$B$4:$B$18,'SQUO grid'!H$4:H$18,"error",0,1)</f>
        <v>14</v>
      </c>
      <c r="Q134" s="103">
        <f>_xlfn.XLOOKUP($C134,'SQUO grid'!$B$4:$B$18,'SQUO grid'!I$4:I$18,"error",0,1)</f>
        <v>13</v>
      </c>
      <c r="R134" s="103">
        <f>_xlfn.XLOOKUP($C134,'SQUO grid'!$B$4:$B$18,'SQUO grid'!J$4:J$18,"error",0,1)</f>
        <v>17</v>
      </c>
      <c r="S134" s="103">
        <f>_xlfn.XLOOKUP($C134,'SQUO grid'!$B$4:$B$18,'SQUO grid'!K$4:K$18,"error",0,1)</f>
        <v>15</v>
      </c>
      <c r="T134" s="103">
        <f>_xlfn.XLOOKUP($C134,'SQUO grid'!$B$4:$B$18,'SQUO grid'!L$4:L$18,"error",0,1)</f>
        <v>20</v>
      </c>
      <c r="U134" s="103">
        <f>_xlfn.XLOOKUP($C134,'SQUO grid'!$B$4:$B$18,'SQUO grid'!M$4:M$18,"error",0,1)</f>
        <v>22</v>
      </c>
      <c r="V134" s="103">
        <f>_xlfn.XLOOKUP($C134,'SQUO grid'!$B$4:$B$18,'SQUO grid'!N$4:N$18,"error",0,1)</f>
        <v>29</v>
      </c>
      <c r="W134" s="103">
        <f>_xlfn.XLOOKUP($C134,'SQUO grid'!$B$4:$B$18,'SQUO grid'!O$4:O$18,"error",0,1)</f>
        <v>33</v>
      </c>
      <c r="X134" s="103">
        <f>_xlfn.XLOOKUP($C134,'SQUO grid'!$B$4:$B$18,'SQUO grid'!P$4:P$18,"error",0,1)</f>
        <v>43</v>
      </c>
      <c r="Y134" s="103">
        <f>_xlfn.XLOOKUP($C134,'SQUO grid'!$B$4:$B$18,'SQUO grid'!Q$4:Q$18,"error",0,1)</f>
        <v>43</v>
      </c>
      <c r="Z134" s="103">
        <f>_xlfn.XLOOKUP($C134,'SQUO grid'!$B$4:$B$18,'SQUO grid'!R$4:R$18,"error",0,1)</f>
        <v>57</v>
      </c>
      <c r="AA134" s="103">
        <f>_xlfn.XLOOKUP($C134,'SQUO grid'!$B$4:$B$18,'SQUO grid'!S$4:S$18,"error",0,1)</f>
        <v>53</v>
      </c>
      <c r="AB134" s="103">
        <f>_xlfn.XLOOKUP($C134,'SQUO grid'!$B$4:$B$18,'SQUO grid'!T$4:T$18,"error",0,1)</f>
        <v>70</v>
      </c>
      <c r="AC134" s="103">
        <f>_xlfn.XLOOKUP($C134,'SQUO grid'!$B$4:$B$18,'SQUO grid'!U$4:U$18,"error",0,1)</f>
        <v>63</v>
      </c>
      <c r="AD134" s="103">
        <f>_xlfn.XLOOKUP($C134,'SQUO grid'!$B$4:$B$18,'SQUO grid'!V$4:V$18,"error",0,1)</f>
        <v>84</v>
      </c>
      <c r="AF134" s="103">
        <f>_xlfn.XLOOKUP($D134,'Compiled grid proposal'!$C$5:$C$22,'Compiled grid proposal'!D$5:D$22,"error",0,1)</f>
        <v>2.97</v>
      </c>
      <c r="AG134" s="103">
        <f>_xlfn.XLOOKUP($D134,'Compiled grid proposal'!$C$5:$C$22,'Compiled grid proposal'!E$5:E$22,"error",0,1)</f>
        <v>9.9</v>
      </c>
      <c r="AH134" s="103">
        <f>_xlfn.XLOOKUP($D134,'Compiled grid proposal'!$C$5:$C$22,'Compiled grid proposal'!F$5:F$22,"error",0,1)</f>
        <v>3.5640000000000001</v>
      </c>
      <c r="AI134" s="103">
        <f>_xlfn.XLOOKUP($D134,'Compiled grid proposal'!$C$5:$C$22,'Compiled grid proposal'!G$5:G$22,"error",0,1)</f>
        <v>11.88</v>
      </c>
      <c r="AJ134" s="103">
        <f>_xlfn.XLOOKUP($D134,'Compiled grid proposal'!$C$5:$C$22,'Compiled grid proposal'!H$5:H$22,"error",0,1)</f>
        <v>4.2767999999999997</v>
      </c>
      <c r="AK134" s="103">
        <f>_xlfn.XLOOKUP($D134,'Compiled grid proposal'!$C$5:$C$22,'Compiled grid proposal'!I$5:I$22,"error",0,1)</f>
        <v>14.256</v>
      </c>
      <c r="AL134" s="103">
        <f>_xlfn.XLOOKUP($D134,'Compiled grid proposal'!$C$5:$C$22,'Compiled grid proposal'!J$5:J$22,"error",0,1)</f>
        <v>5.1321599999999998</v>
      </c>
      <c r="AM134" s="103">
        <f>_xlfn.XLOOKUP($D134,'Compiled grid proposal'!$C$5:$C$22,'Compiled grid proposal'!K$5:K$22,"error",0,1)</f>
        <v>17.107199999999999</v>
      </c>
      <c r="AN134" s="103">
        <f>_xlfn.XLOOKUP($D134,'Compiled grid proposal'!$C$5:$C$22,'Compiled grid proposal'!L$5:L$22,"error",0,1)</f>
        <v>6.1585919999999996</v>
      </c>
      <c r="AO134" s="103">
        <f>_xlfn.XLOOKUP($D134,'Compiled grid proposal'!$C$5:$C$22,'Compiled grid proposal'!M$5:M$22,"error",0,1)</f>
        <v>20.528639999999999</v>
      </c>
      <c r="AP134" s="103">
        <f>_xlfn.XLOOKUP($D134,'Compiled grid proposal'!$C$5:$C$22,'Compiled grid proposal'!N$5:N$22,"error",0,1)</f>
        <v>7.3903103999999988</v>
      </c>
      <c r="AQ134" s="103">
        <f>_xlfn.XLOOKUP($D134,'Compiled grid proposal'!$C$5:$C$22,'Compiled grid proposal'!O$5:O$22,"error",0,1)</f>
        <v>24.634367999999998</v>
      </c>
      <c r="AR134" s="103">
        <f>_xlfn.XLOOKUP($D134,'Compiled grid proposal'!$C$5:$C$22,'Compiled grid proposal'!P$5:P$22,"error",0,1)</f>
        <v>8.8683724799999979</v>
      </c>
      <c r="AS134" s="103">
        <f>_xlfn.XLOOKUP($D134,'Compiled grid proposal'!$C$5:$C$22,'Compiled grid proposal'!Q$5:Q$22,"error",0,1)</f>
        <v>29.561241599999995</v>
      </c>
      <c r="AT134" s="103">
        <f>_xlfn.XLOOKUP($D134,'Compiled grid proposal'!$C$5:$C$22,'Compiled grid proposal'!R$5:R$22,"error",0,1)</f>
        <v>10.642046975999998</v>
      </c>
      <c r="AU134" s="103">
        <f>_xlfn.XLOOKUP($D134,'Compiled grid proposal'!$C$5:$C$22,'Compiled grid proposal'!S$5:S$22,"error",0,1)</f>
        <v>35.473489919999992</v>
      </c>
      <c r="AV134" s="103">
        <f>_xlfn.XLOOKUP($D134,'Compiled grid proposal'!$C$5:$C$22,'Compiled grid proposal'!T$5:T$22,"error",0,1)</f>
        <v>12.770456371199996</v>
      </c>
      <c r="AW134" s="103">
        <f>_xlfn.XLOOKUP($D134,'Compiled grid proposal'!$C$5:$C$22,'Compiled grid proposal'!U$5:U$22,"error",0,1)</f>
        <v>42.568187903999991</v>
      </c>
      <c r="AX134" s="103">
        <f>_xlfn.XLOOKUP($D134,'Compiled grid proposal'!$C$5:$C$22,'Compiled grid proposal'!V$5:V$22,"error",0,1)</f>
        <v>14.85</v>
      </c>
      <c r="AY134" s="103">
        <f>_xlfn.XLOOKUP($D134,'Compiled grid proposal'!$C$5:$C$22,'Compiled grid proposal'!W$5:W$22,"error",0,1)</f>
        <v>49.5</v>
      </c>
      <c r="BA134" s="115">
        <f t="shared" si="80"/>
        <v>-2.9999999999999805E-2</v>
      </c>
      <c r="BB134" s="115">
        <f t="shared" si="81"/>
        <v>0.90000000000000036</v>
      </c>
      <c r="BC134" s="115">
        <f t="shared" si="82"/>
        <v>-2.4359999999999999</v>
      </c>
      <c r="BD134" s="115">
        <f t="shared" si="83"/>
        <v>-0.11999999999999922</v>
      </c>
      <c r="BE134" s="115">
        <f t="shared" si="84"/>
        <v>-7.773200000000001</v>
      </c>
      <c r="BF134" s="115">
        <f t="shared" si="85"/>
        <v>0.25600000000000023</v>
      </c>
      <c r="BG134" s="115">
        <f t="shared" si="86"/>
        <v>-7.8678400000000002</v>
      </c>
      <c r="BH134" s="115">
        <f t="shared" si="87"/>
        <v>0.10719999999999885</v>
      </c>
      <c r="BI134" s="115">
        <f t="shared" si="88"/>
        <v>-8.8414080000000013</v>
      </c>
      <c r="BJ134" s="115">
        <f t="shared" si="89"/>
        <v>0.52863999999999933</v>
      </c>
      <c r="BK134" s="115">
        <f t="shared" si="90"/>
        <v>-14.609689600000001</v>
      </c>
      <c r="BL134" s="115">
        <f t="shared" si="91"/>
        <v>-4.3656320000000015</v>
      </c>
      <c r="BM134" s="115">
        <f t="shared" si="92"/>
        <v>-24.131627520000002</v>
      </c>
      <c r="BN134" s="115">
        <f t="shared" si="93"/>
        <v>-13.438758400000005</v>
      </c>
      <c r="BO134" s="115">
        <f t="shared" si="94"/>
        <v>-32.357953024000004</v>
      </c>
      <c r="BP134" s="115">
        <f t="shared" si="95"/>
        <v>-21.526510080000008</v>
      </c>
      <c r="BQ134" s="115">
        <f t="shared" si="96"/>
        <v>-40.229543628800002</v>
      </c>
      <c r="BR134" s="115">
        <f t="shared" si="97"/>
        <v>-27.431812096000009</v>
      </c>
      <c r="BS134" s="115">
        <f t="shared" si="98"/>
        <v>-48.15</v>
      </c>
      <c r="BT134" s="115">
        <f t="shared" si="99"/>
        <v>-34.5</v>
      </c>
      <c r="BV134" s="116">
        <f t="shared" si="100"/>
        <v>-9.9999999999999343E-3</v>
      </c>
      <c r="BW134" s="116">
        <f t="shared" si="101"/>
        <v>0.10000000000000003</v>
      </c>
      <c r="BX134" s="116">
        <f t="shared" si="102"/>
        <v>-0.40599999999999997</v>
      </c>
      <c r="BY134" s="116">
        <f t="shared" si="103"/>
        <v>-9.9999999999999343E-3</v>
      </c>
      <c r="BZ134" s="116">
        <f t="shared" si="104"/>
        <v>-0.64507883817427392</v>
      </c>
      <c r="CA134" s="116">
        <f t="shared" si="105"/>
        <v>1.8285714285714301E-2</v>
      </c>
      <c r="CB134" s="116">
        <f t="shared" si="106"/>
        <v>-0.60521846153846159</v>
      </c>
      <c r="CC134" s="116">
        <f t="shared" si="107"/>
        <v>6.3058823529411091E-3</v>
      </c>
      <c r="CD134" s="116">
        <f t="shared" si="108"/>
        <v>-0.58942720000000004</v>
      </c>
      <c r="CE134" s="116">
        <f t="shared" si="109"/>
        <v>2.6431999999999966E-2</v>
      </c>
      <c r="CF134" s="116">
        <f t="shared" si="110"/>
        <v>-0.66407680000000002</v>
      </c>
      <c r="CG134" s="116">
        <f t="shared" si="111"/>
        <v>-0.15053903448275868</v>
      </c>
      <c r="CH134" s="116">
        <f t="shared" si="112"/>
        <v>-0.73126144000000004</v>
      </c>
      <c r="CI134" s="116">
        <f t="shared" si="113"/>
        <v>-0.31252926511627915</v>
      </c>
      <c r="CJ134" s="116">
        <f t="shared" si="114"/>
        <v>-0.75251053544186053</v>
      </c>
      <c r="CK134" s="116">
        <f t="shared" si="115"/>
        <v>-0.37765807157894754</v>
      </c>
      <c r="CL134" s="116">
        <f t="shared" si="116"/>
        <v>-0.75904799299622649</v>
      </c>
      <c r="CM134" s="116">
        <f t="shared" si="117"/>
        <v>-0.39188302994285729</v>
      </c>
      <c r="CN134" s="116">
        <f t="shared" si="118"/>
        <v>-0.76428571428571423</v>
      </c>
      <c r="CO134" s="116">
        <f t="shared" si="119"/>
        <v>-0.4107142857142857</v>
      </c>
    </row>
    <row r="135" spans="1:93" ht="14.5" thickBot="1">
      <c r="A135" s="32" t="s">
        <v>154</v>
      </c>
      <c r="B135" s="33" t="s">
        <v>14</v>
      </c>
      <c r="C135" s="97">
        <v>4</v>
      </c>
      <c r="D135" s="33">
        <v>4</v>
      </c>
      <c r="E135" s="33">
        <v>4</v>
      </c>
      <c r="F135" s="33"/>
      <c r="G135" s="33"/>
      <c r="H135" s="33"/>
      <c r="I135" s="33"/>
      <c r="K135" s="103">
        <f>_xlfn.XLOOKUP($C135,'SQUO grid'!$B$4:$B$18,'SQUO grid'!C$4:C$18,"error",0,1)</f>
        <v>3</v>
      </c>
      <c r="L135" s="103">
        <f>_xlfn.XLOOKUP($C135,'SQUO grid'!$B$4:$B$18,'SQUO grid'!D$4:D$18,"error",0,1)</f>
        <v>9</v>
      </c>
      <c r="M135" s="103">
        <f>_xlfn.XLOOKUP($C135,'SQUO grid'!$B$4:$B$18,'SQUO grid'!E$4:E$18,"error",0,1)</f>
        <v>6</v>
      </c>
      <c r="N135" s="103">
        <f>_xlfn.XLOOKUP($C135,'SQUO grid'!$B$4:$B$18,'SQUO grid'!F$4:F$18,"error",0,1)</f>
        <v>12</v>
      </c>
      <c r="O135" s="103">
        <f>_xlfn.XLOOKUP($C135,'SQUO grid'!$B$4:$B$18,'SQUO grid'!G$4:G$18,"error",0,1)</f>
        <v>12.05</v>
      </c>
      <c r="P135" s="103">
        <f>_xlfn.XLOOKUP($C135,'SQUO grid'!$B$4:$B$18,'SQUO grid'!H$4:H$18,"error",0,1)</f>
        <v>14</v>
      </c>
      <c r="Q135" s="103">
        <f>_xlfn.XLOOKUP($C135,'SQUO grid'!$B$4:$B$18,'SQUO grid'!I$4:I$18,"error",0,1)</f>
        <v>13</v>
      </c>
      <c r="R135" s="103">
        <f>_xlfn.XLOOKUP($C135,'SQUO grid'!$B$4:$B$18,'SQUO grid'!J$4:J$18,"error",0,1)</f>
        <v>17</v>
      </c>
      <c r="S135" s="103">
        <f>_xlfn.XLOOKUP($C135,'SQUO grid'!$B$4:$B$18,'SQUO grid'!K$4:K$18,"error",0,1)</f>
        <v>15</v>
      </c>
      <c r="T135" s="103">
        <f>_xlfn.XLOOKUP($C135,'SQUO grid'!$B$4:$B$18,'SQUO grid'!L$4:L$18,"error",0,1)</f>
        <v>20</v>
      </c>
      <c r="U135" s="103">
        <f>_xlfn.XLOOKUP($C135,'SQUO grid'!$B$4:$B$18,'SQUO grid'!M$4:M$18,"error",0,1)</f>
        <v>22</v>
      </c>
      <c r="V135" s="103">
        <f>_xlfn.XLOOKUP($C135,'SQUO grid'!$B$4:$B$18,'SQUO grid'!N$4:N$18,"error",0,1)</f>
        <v>29</v>
      </c>
      <c r="W135" s="103">
        <f>_xlfn.XLOOKUP($C135,'SQUO grid'!$B$4:$B$18,'SQUO grid'!O$4:O$18,"error",0,1)</f>
        <v>33</v>
      </c>
      <c r="X135" s="103">
        <f>_xlfn.XLOOKUP($C135,'SQUO grid'!$B$4:$B$18,'SQUO grid'!P$4:P$18,"error",0,1)</f>
        <v>43</v>
      </c>
      <c r="Y135" s="103">
        <f>_xlfn.XLOOKUP($C135,'SQUO grid'!$B$4:$B$18,'SQUO grid'!Q$4:Q$18,"error",0,1)</f>
        <v>43</v>
      </c>
      <c r="Z135" s="103">
        <f>_xlfn.XLOOKUP($C135,'SQUO grid'!$B$4:$B$18,'SQUO grid'!R$4:R$18,"error",0,1)</f>
        <v>57</v>
      </c>
      <c r="AA135" s="103">
        <f>_xlfn.XLOOKUP($C135,'SQUO grid'!$B$4:$B$18,'SQUO grid'!S$4:S$18,"error",0,1)</f>
        <v>53</v>
      </c>
      <c r="AB135" s="103">
        <f>_xlfn.XLOOKUP($C135,'SQUO grid'!$B$4:$B$18,'SQUO grid'!T$4:T$18,"error",0,1)</f>
        <v>70</v>
      </c>
      <c r="AC135" s="103">
        <f>_xlfn.XLOOKUP($C135,'SQUO grid'!$B$4:$B$18,'SQUO grid'!U$4:U$18,"error",0,1)</f>
        <v>63</v>
      </c>
      <c r="AD135" s="103">
        <f>_xlfn.XLOOKUP($C135,'SQUO grid'!$B$4:$B$18,'SQUO grid'!V$4:V$18,"error",0,1)</f>
        <v>84</v>
      </c>
      <c r="AF135" s="103">
        <f>_xlfn.XLOOKUP($D135,'Compiled grid proposal'!$C$5:$C$22,'Compiled grid proposal'!D$5:D$22,"error",0,1)</f>
        <v>2.97</v>
      </c>
      <c r="AG135" s="103">
        <f>_xlfn.XLOOKUP($D135,'Compiled grid proposal'!$C$5:$C$22,'Compiled grid proposal'!E$5:E$22,"error",0,1)</f>
        <v>9.9</v>
      </c>
      <c r="AH135" s="103">
        <f>_xlfn.XLOOKUP($D135,'Compiled grid proposal'!$C$5:$C$22,'Compiled grid proposal'!F$5:F$22,"error",0,1)</f>
        <v>3.5640000000000001</v>
      </c>
      <c r="AI135" s="103">
        <f>_xlfn.XLOOKUP($D135,'Compiled grid proposal'!$C$5:$C$22,'Compiled grid proposal'!G$5:G$22,"error",0,1)</f>
        <v>11.88</v>
      </c>
      <c r="AJ135" s="103">
        <f>_xlfn.XLOOKUP($D135,'Compiled grid proposal'!$C$5:$C$22,'Compiled grid proposal'!H$5:H$22,"error",0,1)</f>
        <v>4.2767999999999997</v>
      </c>
      <c r="AK135" s="103">
        <f>_xlfn.XLOOKUP($D135,'Compiled grid proposal'!$C$5:$C$22,'Compiled grid proposal'!I$5:I$22,"error",0,1)</f>
        <v>14.256</v>
      </c>
      <c r="AL135" s="103">
        <f>_xlfn.XLOOKUP($D135,'Compiled grid proposal'!$C$5:$C$22,'Compiled grid proposal'!J$5:J$22,"error",0,1)</f>
        <v>5.1321599999999998</v>
      </c>
      <c r="AM135" s="103">
        <f>_xlfn.XLOOKUP($D135,'Compiled grid proposal'!$C$5:$C$22,'Compiled grid proposal'!K$5:K$22,"error",0,1)</f>
        <v>17.107199999999999</v>
      </c>
      <c r="AN135" s="103">
        <f>_xlfn.XLOOKUP($D135,'Compiled grid proposal'!$C$5:$C$22,'Compiled grid proposal'!L$5:L$22,"error",0,1)</f>
        <v>6.1585919999999996</v>
      </c>
      <c r="AO135" s="103">
        <f>_xlfn.XLOOKUP($D135,'Compiled grid proposal'!$C$5:$C$22,'Compiled grid proposal'!M$5:M$22,"error",0,1)</f>
        <v>20.528639999999999</v>
      </c>
      <c r="AP135" s="103">
        <f>_xlfn.XLOOKUP($D135,'Compiled grid proposal'!$C$5:$C$22,'Compiled grid proposal'!N$5:N$22,"error",0,1)</f>
        <v>7.3903103999999988</v>
      </c>
      <c r="AQ135" s="103">
        <f>_xlfn.XLOOKUP($D135,'Compiled grid proposal'!$C$5:$C$22,'Compiled grid proposal'!O$5:O$22,"error",0,1)</f>
        <v>24.634367999999998</v>
      </c>
      <c r="AR135" s="103">
        <f>_xlfn.XLOOKUP($D135,'Compiled grid proposal'!$C$5:$C$22,'Compiled grid proposal'!P$5:P$22,"error",0,1)</f>
        <v>8.8683724799999979</v>
      </c>
      <c r="AS135" s="103">
        <f>_xlfn.XLOOKUP($D135,'Compiled grid proposal'!$C$5:$C$22,'Compiled grid proposal'!Q$5:Q$22,"error",0,1)</f>
        <v>29.561241599999995</v>
      </c>
      <c r="AT135" s="103">
        <f>_xlfn.XLOOKUP($D135,'Compiled grid proposal'!$C$5:$C$22,'Compiled grid proposal'!R$5:R$22,"error",0,1)</f>
        <v>10.642046975999998</v>
      </c>
      <c r="AU135" s="103">
        <f>_xlfn.XLOOKUP($D135,'Compiled grid proposal'!$C$5:$C$22,'Compiled grid proposal'!S$5:S$22,"error",0,1)</f>
        <v>35.473489919999992</v>
      </c>
      <c r="AV135" s="103">
        <f>_xlfn.XLOOKUP($D135,'Compiled grid proposal'!$C$5:$C$22,'Compiled grid proposal'!T$5:T$22,"error",0,1)</f>
        <v>12.770456371199996</v>
      </c>
      <c r="AW135" s="103">
        <f>_xlfn.XLOOKUP($D135,'Compiled grid proposal'!$C$5:$C$22,'Compiled grid proposal'!U$5:U$22,"error",0,1)</f>
        <v>42.568187903999991</v>
      </c>
      <c r="AX135" s="103">
        <f>_xlfn.XLOOKUP($D135,'Compiled grid proposal'!$C$5:$C$22,'Compiled grid proposal'!V$5:V$22,"error",0,1)</f>
        <v>14.85</v>
      </c>
      <c r="AY135" s="103">
        <f>_xlfn.XLOOKUP($D135,'Compiled grid proposal'!$C$5:$C$22,'Compiled grid proposal'!W$5:W$22,"error",0,1)</f>
        <v>49.5</v>
      </c>
      <c r="BA135" s="115">
        <f t="shared" si="80"/>
        <v>-2.9999999999999805E-2</v>
      </c>
      <c r="BB135" s="115">
        <f t="shared" si="81"/>
        <v>0.90000000000000036</v>
      </c>
      <c r="BC135" s="115">
        <f t="shared" si="82"/>
        <v>-2.4359999999999999</v>
      </c>
      <c r="BD135" s="115">
        <f t="shared" si="83"/>
        <v>-0.11999999999999922</v>
      </c>
      <c r="BE135" s="115">
        <f t="shared" si="84"/>
        <v>-7.773200000000001</v>
      </c>
      <c r="BF135" s="115">
        <f t="shared" si="85"/>
        <v>0.25600000000000023</v>
      </c>
      <c r="BG135" s="115">
        <f t="shared" si="86"/>
        <v>-7.8678400000000002</v>
      </c>
      <c r="BH135" s="115">
        <f t="shared" si="87"/>
        <v>0.10719999999999885</v>
      </c>
      <c r="BI135" s="115">
        <f t="shared" si="88"/>
        <v>-8.8414080000000013</v>
      </c>
      <c r="BJ135" s="115">
        <f t="shared" si="89"/>
        <v>0.52863999999999933</v>
      </c>
      <c r="BK135" s="115">
        <f t="shared" si="90"/>
        <v>-14.609689600000001</v>
      </c>
      <c r="BL135" s="115">
        <f t="shared" si="91"/>
        <v>-4.3656320000000015</v>
      </c>
      <c r="BM135" s="115">
        <f t="shared" si="92"/>
        <v>-24.131627520000002</v>
      </c>
      <c r="BN135" s="115">
        <f t="shared" si="93"/>
        <v>-13.438758400000005</v>
      </c>
      <c r="BO135" s="115">
        <f t="shared" si="94"/>
        <v>-32.357953024000004</v>
      </c>
      <c r="BP135" s="115">
        <f t="shared" si="95"/>
        <v>-21.526510080000008</v>
      </c>
      <c r="BQ135" s="115">
        <f t="shared" si="96"/>
        <v>-40.229543628800002</v>
      </c>
      <c r="BR135" s="115">
        <f t="shared" si="97"/>
        <v>-27.431812096000009</v>
      </c>
      <c r="BS135" s="115">
        <f t="shared" si="98"/>
        <v>-48.15</v>
      </c>
      <c r="BT135" s="115">
        <f t="shared" si="99"/>
        <v>-34.5</v>
      </c>
      <c r="BV135" s="116">
        <f t="shared" si="100"/>
        <v>-9.9999999999999343E-3</v>
      </c>
      <c r="BW135" s="116">
        <f t="shared" si="101"/>
        <v>0.10000000000000003</v>
      </c>
      <c r="BX135" s="116">
        <f t="shared" si="102"/>
        <v>-0.40599999999999997</v>
      </c>
      <c r="BY135" s="116">
        <f t="shared" si="103"/>
        <v>-9.9999999999999343E-3</v>
      </c>
      <c r="BZ135" s="116">
        <f t="shared" si="104"/>
        <v>-0.64507883817427392</v>
      </c>
      <c r="CA135" s="116">
        <f t="shared" si="105"/>
        <v>1.8285714285714301E-2</v>
      </c>
      <c r="CB135" s="116">
        <f t="shared" si="106"/>
        <v>-0.60521846153846159</v>
      </c>
      <c r="CC135" s="116">
        <f t="shared" si="107"/>
        <v>6.3058823529411091E-3</v>
      </c>
      <c r="CD135" s="116">
        <f t="shared" si="108"/>
        <v>-0.58942720000000004</v>
      </c>
      <c r="CE135" s="116">
        <f t="shared" si="109"/>
        <v>2.6431999999999966E-2</v>
      </c>
      <c r="CF135" s="116">
        <f t="shared" si="110"/>
        <v>-0.66407680000000002</v>
      </c>
      <c r="CG135" s="116">
        <f t="shared" si="111"/>
        <v>-0.15053903448275868</v>
      </c>
      <c r="CH135" s="116">
        <f t="shared" si="112"/>
        <v>-0.73126144000000004</v>
      </c>
      <c r="CI135" s="116">
        <f t="shared" si="113"/>
        <v>-0.31252926511627915</v>
      </c>
      <c r="CJ135" s="116">
        <f t="shared" si="114"/>
        <v>-0.75251053544186053</v>
      </c>
      <c r="CK135" s="116">
        <f t="shared" si="115"/>
        <v>-0.37765807157894754</v>
      </c>
      <c r="CL135" s="116">
        <f t="shared" si="116"/>
        <v>-0.75904799299622649</v>
      </c>
      <c r="CM135" s="116">
        <f t="shared" si="117"/>
        <v>-0.39188302994285729</v>
      </c>
      <c r="CN135" s="116">
        <f t="shared" si="118"/>
        <v>-0.76428571428571423</v>
      </c>
      <c r="CO135" s="116">
        <f t="shared" si="119"/>
        <v>-0.4107142857142857</v>
      </c>
    </row>
    <row r="136" spans="1:93" ht="14.5" thickBot="1">
      <c r="A136" s="32" t="s">
        <v>155</v>
      </c>
      <c r="B136" s="33" t="s">
        <v>14</v>
      </c>
      <c r="C136" s="97">
        <v>4</v>
      </c>
      <c r="D136" s="33">
        <v>4</v>
      </c>
      <c r="E136" s="33">
        <v>5</v>
      </c>
      <c r="F136" s="33"/>
      <c r="G136" s="33"/>
      <c r="H136" s="33"/>
      <c r="I136" s="33" t="s">
        <v>18</v>
      </c>
      <c r="K136" s="103">
        <f>_xlfn.XLOOKUP($C136,'SQUO grid'!$B$4:$B$18,'SQUO grid'!C$4:C$18,"error",0,1)</f>
        <v>3</v>
      </c>
      <c r="L136" s="103">
        <f>_xlfn.XLOOKUP($C136,'SQUO grid'!$B$4:$B$18,'SQUO grid'!D$4:D$18,"error",0,1)</f>
        <v>9</v>
      </c>
      <c r="M136" s="103">
        <f>_xlfn.XLOOKUP($C136,'SQUO grid'!$B$4:$B$18,'SQUO grid'!E$4:E$18,"error",0,1)</f>
        <v>6</v>
      </c>
      <c r="N136" s="103">
        <f>_xlfn.XLOOKUP($C136,'SQUO grid'!$B$4:$B$18,'SQUO grid'!F$4:F$18,"error",0,1)</f>
        <v>12</v>
      </c>
      <c r="O136" s="103">
        <f>_xlfn.XLOOKUP($C136,'SQUO grid'!$B$4:$B$18,'SQUO grid'!G$4:G$18,"error",0,1)</f>
        <v>12.05</v>
      </c>
      <c r="P136" s="103">
        <f>_xlfn.XLOOKUP($C136,'SQUO grid'!$B$4:$B$18,'SQUO grid'!H$4:H$18,"error",0,1)</f>
        <v>14</v>
      </c>
      <c r="Q136" s="103">
        <f>_xlfn.XLOOKUP($C136,'SQUO grid'!$B$4:$B$18,'SQUO grid'!I$4:I$18,"error",0,1)</f>
        <v>13</v>
      </c>
      <c r="R136" s="103">
        <f>_xlfn.XLOOKUP($C136,'SQUO grid'!$B$4:$B$18,'SQUO grid'!J$4:J$18,"error",0,1)</f>
        <v>17</v>
      </c>
      <c r="S136" s="103">
        <f>_xlfn.XLOOKUP($C136,'SQUO grid'!$B$4:$B$18,'SQUO grid'!K$4:K$18,"error",0,1)</f>
        <v>15</v>
      </c>
      <c r="T136" s="103">
        <f>_xlfn.XLOOKUP($C136,'SQUO grid'!$B$4:$B$18,'SQUO grid'!L$4:L$18,"error",0,1)</f>
        <v>20</v>
      </c>
      <c r="U136" s="103">
        <f>_xlfn.XLOOKUP($C136,'SQUO grid'!$B$4:$B$18,'SQUO grid'!M$4:M$18,"error",0,1)</f>
        <v>22</v>
      </c>
      <c r="V136" s="103">
        <f>_xlfn.XLOOKUP($C136,'SQUO grid'!$B$4:$B$18,'SQUO grid'!N$4:N$18,"error",0,1)</f>
        <v>29</v>
      </c>
      <c r="W136" s="103">
        <f>_xlfn.XLOOKUP($C136,'SQUO grid'!$B$4:$B$18,'SQUO grid'!O$4:O$18,"error",0,1)</f>
        <v>33</v>
      </c>
      <c r="X136" s="103">
        <f>_xlfn.XLOOKUP($C136,'SQUO grid'!$B$4:$B$18,'SQUO grid'!P$4:P$18,"error",0,1)</f>
        <v>43</v>
      </c>
      <c r="Y136" s="103">
        <f>_xlfn.XLOOKUP($C136,'SQUO grid'!$B$4:$B$18,'SQUO grid'!Q$4:Q$18,"error",0,1)</f>
        <v>43</v>
      </c>
      <c r="Z136" s="103">
        <f>_xlfn.XLOOKUP($C136,'SQUO grid'!$B$4:$B$18,'SQUO grid'!R$4:R$18,"error",0,1)</f>
        <v>57</v>
      </c>
      <c r="AA136" s="103">
        <f>_xlfn.XLOOKUP($C136,'SQUO grid'!$B$4:$B$18,'SQUO grid'!S$4:S$18,"error",0,1)</f>
        <v>53</v>
      </c>
      <c r="AB136" s="103">
        <f>_xlfn.XLOOKUP($C136,'SQUO grid'!$B$4:$B$18,'SQUO grid'!T$4:T$18,"error",0,1)</f>
        <v>70</v>
      </c>
      <c r="AC136" s="103">
        <f>_xlfn.XLOOKUP($C136,'SQUO grid'!$B$4:$B$18,'SQUO grid'!U$4:U$18,"error",0,1)</f>
        <v>63</v>
      </c>
      <c r="AD136" s="103">
        <f>_xlfn.XLOOKUP($C136,'SQUO grid'!$B$4:$B$18,'SQUO grid'!V$4:V$18,"error",0,1)</f>
        <v>84</v>
      </c>
      <c r="AF136" s="103">
        <f>_xlfn.XLOOKUP($D136,'Compiled grid proposal'!$C$5:$C$22,'Compiled grid proposal'!D$5:D$22,"error",0,1)</f>
        <v>2.97</v>
      </c>
      <c r="AG136" s="103">
        <f>_xlfn.XLOOKUP($D136,'Compiled grid proposal'!$C$5:$C$22,'Compiled grid proposal'!E$5:E$22,"error",0,1)</f>
        <v>9.9</v>
      </c>
      <c r="AH136" s="103">
        <f>_xlfn.XLOOKUP($D136,'Compiled grid proposal'!$C$5:$C$22,'Compiled grid proposal'!F$5:F$22,"error",0,1)</f>
        <v>3.5640000000000001</v>
      </c>
      <c r="AI136" s="103">
        <f>_xlfn.XLOOKUP($D136,'Compiled grid proposal'!$C$5:$C$22,'Compiled grid proposal'!G$5:G$22,"error",0,1)</f>
        <v>11.88</v>
      </c>
      <c r="AJ136" s="103">
        <f>_xlfn.XLOOKUP($D136,'Compiled grid proposal'!$C$5:$C$22,'Compiled grid proposal'!H$5:H$22,"error",0,1)</f>
        <v>4.2767999999999997</v>
      </c>
      <c r="AK136" s="103">
        <f>_xlfn.XLOOKUP($D136,'Compiled grid proposal'!$C$5:$C$22,'Compiled grid proposal'!I$5:I$22,"error",0,1)</f>
        <v>14.256</v>
      </c>
      <c r="AL136" s="103">
        <f>_xlfn.XLOOKUP($D136,'Compiled grid proposal'!$C$5:$C$22,'Compiled grid proposal'!J$5:J$22,"error",0,1)</f>
        <v>5.1321599999999998</v>
      </c>
      <c r="AM136" s="103">
        <f>_xlfn.XLOOKUP($D136,'Compiled grid proposal'!$C$5:$C$22,'Compiled grid proposal'!K$5:K$22,"error",0,1)</f>
        <v>17.107199999999999</v>
      </c>
      <c r="AN136" s="103">
        <f>_xlfn.XLOOKUP($D136,'Compiled grid proposal'!$C$5:$C$22,'Compiled grid proposal'!L$5:L$22,"error",0,1)</f>
        <v>6.1585919999999996</v>
      </c>
      <c r="AO136" s="103">
        <f>_xlfn.XLOOKUP($D136,'Compiled grid proposal'!$C$5:$C$22,'Compiled grid proposal'!M$5:M$22,"error",0,1)</f>
        <v>20.528639999999999</v>
      </c>
      <c r="AP136" s="103">
        <f>_xlfn.XLOOKUP($D136,'Compiled grid proposal'!$C$5:$C$22,'Compiled grid proposal'!N$5:N$22,"error",0,1)</f>
        <v>7.3903103999999988</v>
      </c>
      <c r="AQ136" s="103">
        <f>_xlfn.XLOOKUP($D136,'Compiled grid proposal'!$C$5:$C$22,'Compiled grid proposal'!O$5:O$22,"error",0,1)</f>
        <v>24.634367999999998</v>
      </c>
      <c r="AR136" s="103">
        <f>_xlfn.XLOOKUP($D136,'Compiled grid proposal'!$C$5:$C$22,'Compiled grid proposal'!P$5:P$22,"error",0,1)</f>
        <v>8.8683724799999979</v>
      </c>
      <c r="AS136" s="103">
        <f>_xlfn.XLOOKUP($D136,'Compiled grid proposal'!$C$5:$C$22,'Compiled grid proposal'!Q$5:Q$22,"error",0,1)</f>
        <v>29.561241599999995</v>
      </c>
      <c r="AT136" s="103">
        <f>_xlfn.XLOOKUP($D136,'Compiled grid proposal'!$C$5:$C$22,'Compiled grid proposal'!R$5:R$22,"error",0,1)</f>
        <v>10.642046975999998</v>
      </c>
      <c r="AU136" s="103">
        <f>_xlfn.XLOOKUP($D136,'Compiled grid proposal'!$C$5:$C$22,'Compiled grid proposal'!S$5:S$22,"error",0,1)</f>
        <v>35.473489919999992</v>
      </c>
      <c r="AV136" s="103">
        <f>_xlfn.XLOOKUP($D136,'Compiled grid proposal'!$C$5:$C$22,'Compiled grid proposal'!T$5:T$22,"error",0,1)</f>
        <v>12.770456371199996</v>
      </c>
      <c r="AW136" s="103">
        <f>_xlfn.XLOOKUP($D136,'Compiled grid proposal'!$C$5:$C$22,'Compiled grid proposal'!U$5:U$22,"error",0,1)</f>
        <v>42.568187903999991</v>
      </c>
      <c r="AX136" s="103">
        <f>_xlfn.XLOOKUP($D136,'Compiled grid proposal'!$C$5:$C$22,'Compiled grid proposal'!V$5:V$22,"error",0,1)</f>
        <v>14.85</v>
      </c>
      <c r="AY136" s="103">
        <f>_xlfn.XLOOKUP($D136,'Compiled grid proposal'!$C$5:$C$22,'Compiled grid proposal'!W$5:W$22,"error",0,1)</f>
        <v>49.5</v>
      </c>
      <c r="BA136" s="115">
        <f t="shared" si="80"/>
        <v>-2.9999999999999805E-2</v>
      </c>
      <c r="BB136" s="115">
        <f t="shared" si="81"/>
        <v>0.90000000000000036</v>
      </c>
      <c r="BC136" s="115">
        <f t="shared" si="82"/>
        <v>-2.4359999999999999</v>
      </c>
      <c r="BD136" s="115">
        <f t="shared" si="83"/>
        <v>-0.11999999999999922</v>
      </c>
      <c r="BE136" s="115">
        <f t="shared" si="84"/>
        <v>-7.773200000000001</v>
      </c>
      <c r="BF136" s="115">
        <f t="shared" si="85"/>
        <v>0.25600000000000023</v>
      </c>
      <c r="BG136" s="115">
        <f t="shared" si="86"/>
        <v>-7.8678400000000002</v>
      </c>
      <c r="BH136" s="115">
        <f t="shared" si="87"/>
        <v>0.10719999999999885</v>
      </c>
      <c r="BI136" s="115">
        <f t="shared" si="88"/>
        <v>-8.8414080000000013</v>
      </c>
      <c r="BJ136" s="115">
        <f t="shared" si="89"/>
        <v>0.52863999999999933</v>
      </c>
      <c r="BK136" s="115">
        <f t="shared" si="90"/>
        <v>-14.609689600000001</v>
      </c>
      <c r="BL136" s="115">
        <f t="shared" si="91"/>
        <v>-4.3656320000000015</v>
      </c>
      <c r="BM136" s="115">
        <f t="shared" si="92"/>
        <v>-24.131627520000002</v>
      </c>
      <c r="BN136" s="115">
        <f t="shared" si="93"/>
        <v>-13.438758400000005</v>
      </c>
      <c r="BO136" s="115">
        <f t="shared" si="94"/>
        <v>-32.357953024000004</v>
      </c>
      <c r="BP136" s="115">
        <f t="shared" si="95"/>
        <v>-21.526510080000008</v>
      </c>
      <c r="BQ136" s="115">
        <f t="shared" si="96"/>
        <v>-40.229543628800002</v>
      </c>
      <c r="BR136" s="115">
        <f t="shared" si="97"/>
        <v>-27.431812096000009</v>
      </c>
      <c r="BS136" s="115">
        <f t="shared" si="98"/>
        <v>-48.15</v>
      </c>
      <c r="BT136" s="115">
        <f t="shared" si="99"/>
        <v>-34.5</v>
      </c>
      <c r="BV136" s="116">
        <f t="shared" si="100"/>
        <v>-9.9999999999999343E-3</v>
      </c>
      <c r="BW136" s="116">
        <f t="shared" si="101"/>
        <v>0.10000000000000003</v>
      </c>
      <c r="BX136" s="116">
        <f t="shared" si="102"/>
        <v>-0.40599999999999997</v>
      </c>
      <c r="BY136" s="116">
        <f t="shared" si="103"/>
        <v>-9.9999999999999343E-3</v>
      </c>
      <c r="BZ136" s="116">
        <f t="shared" si="104"/>
        <v>-0.64507883817427392</v>
      </c>
      <c r="CA136" s="116">
        <f t="shared" si="105"/>
        <v>1.8285714285714301E-2</v>
      </c>
      <c r="CB136" s="116">
        <f t="shared" si="106"/>
        <v>-0.60521846153846159</v>
      </c>
      <c r="CC136" s="116">
        <f t="shared" si="107"/>
        <v>6.3058823529411091E-3</v>
      </c>
      <c r="CD136" s="116">
        <f t="shared" si="108"/>
        <v>-0.58942720000000004</v>
      </c>
      <c r="CE136" s="116">
        <f t="shared" si="109"/>
        <v>2.6431999999999966E-2</v>
      </c>
      <c r="CF136" s="116">
        <f t="shared" si="110"/>
        <v>-0.66407680000000002</v>
      </c>
      <c r="CG136" s="116">
        <f t="shared" si="111"/>
        <v>-0.15053903448275868</v>
      </c>
      <c r="CH136" s="116">
        <f t="shared" si="112"/>
        <v>-0.73126144000000004</v>
      </c>
      <c r="CI136" s="116">
        <f t="shared" si="113"/>
        <v>-0.31252926511627915</v>
      </c>
      <c r="CJ136" s="116">
        <f t="shared" si="114"/>
        <v>-0.75251053544186053</v>
      </c>
      <c r="CK136" s="116">
        <f t="shared" si="115"/>
        <v>-0.37765807157894754</v>
      </c>
      <c r="CL136" s="116">
        <f t="shared" si="116"/>
        <v>-0.75904799299622649</v>
      </c>
      <c r="CM136" s="116">
        <f t="shared" si="117"/>
        <v>-0.39188302994285729</v>
      </c>
      <c r="CN136" s="116">
        <f t="shared" si="118"/>
        <v>-0.76428571428571423</v>
      </c>
      <c r="CO136" s="116">
        <f t="shared" si="119"/>
        <v>-0.4107142857142857</v>
      </c>
    </row>
    <row r="137" spans="1:93" ht="14.5" thickBot="1">
      <c r="A137" s="32" t="s">
        <v>156</v>
      </c>
      <c r="B137" s="33" t="s">
        <v>14</v>
      </c>
      <c r="C137" s="33">
        <v>4</v>
      </c>
      <c r="D137" s="33">
        <v>4</v>
      </c>
      <c r="E137" s="33">
        <v>4</v>
      </c>
      <c r="F137" s="33"/>
      <c r="G137" s="33"/>
      <c r="H137" s="33"/>
      <c r="I137" s="33"/>
      <c r="K137" s="103">
        <f>_xlfn.XLOOKUP($C137,'SQUO grid'!$B$4:$B$18,'SQUO grid'!C$4:C$18,"error",0,1)</f>
        <v>3</v>
      </c>
      <c r="L137" s="103">
        <f>_xlfn.XLOOKUP($C137,'SQUO grid'!$B$4:$B$18,'SQUO grid'!D$4:D$18,"error",0,1)</f>
        <v>9</v>
      </c>
      <c r="M137" s="103">
        <f>_xlfn.XLOOKUP($C137,'SQUO grid'!$B$4:$B$18,'SQUO grid'!E$4:E$18,"error",0,1)</f>
        <v>6</v>
      </c>
      <c r="N137" s="103">
        <f>_xlfn.XLOOKUP($C137,'SQUO grid'!$B$4:$B$18,'SQUO grid'!F$4:F$18,"error",0,1)</f>
        <v>12</v>
      </c>
      <c r="O137" s="103">
        <f>_xlfn.XLOOKUP($C137,'SQUO grid'!$B$4:$B$18,'SQUO grid'!G$4:G$18,"error",0,1)</f>
        <v>12.05</v>
      </c>
      <c r="P137" s="103">
        <f>_xlfn.XLOOKUP($C137,'SQUO grid'!$B$4:$B$18,'SQUO grid'!H$4:H$18,"error",0,1)</f>
        <v>14</v>
      </c>
      <c r="Q137" s="103">
        <f>_xlfn.XLOOKUP($C137,'SQUO grid'!$B$4:$B$18,'SQUO grid'!I$4:I$18,"error",0,1)</f>
        <v>13</v>
      </c>
      <c r="R137" s="103">
        <f>_xlfn.XLOOKUP($C137,'SQUO grid'!$B$4:$B$18,'SQUO grid'!J$4:J$18,"error",0,1)</f>
        <v>17</v>
      </c>
      <c r="S137" s="103">
        <f>_xlfn.XLOOKUP($C137,'SQUO grid'!$B$4:$B$18,'SQUO grid'!K$4:K$18,"error",0,1)</f>
        <v>15</v>
      </c>
      <c r="T137" s="103">
        <f>_xlfn.XLOOKUP($C137,'SQUO grid'!$B$4:$B$18,'SQUO grid'!L$4:L$18,"error",0,1)</f>
        <v>20</v>
      </c>
      <c r="U137" s="103">
        <f>_xlfn.XLOOKUP($C137,'SQUO grid'!$B$4:$B$18,'SQUO grid'!M$4:M$18,"error",0,1)</f>
        <v>22</v>
      </c>
      <c r="V137" s="103">
        <f>_xlfn.XLOOKUP($C137,'SQUO grid'!$B$4:$B$18,'SQUO grid'!N$4:N$18,"error",0,1)</f>
        <v>29</v>
      </c>
      <c r="W137" s="103">
        <f>_xlfn.XLOOKUP($C137,'SQUO grid'!$B$4:$B$18,'SQUO grid'!O$4:O$18,"error",0,1)</f>
        <v>33</v>
      </c>
      <c r="X137" s="103">
        <f>_xlfn.XLOOKUP($C137,'SQUO grid'!$B$4:$B$18,'SQUO grid'!P$4:P$18,"error",0,1)</f>
        <v>43</v>
      </c>
      <c r="Y137" s="103">
        <f>_xlfn.XLOOKUP($C137,'SQUO grid'!$B$4:$B$18,'SQUO grid'!Q$4:Q$18,"error",0,1)</f>
        <v>43</v>
      </c>
      <c r="Z137" s="103">
        <f>_xlfn.XLOOKUP($C137,'SQUO grid'!$B$4:$B$18,'SQUO grid'!R$4:R$18,"error",0,1)</f>
        <v>57</v>
      </c>
      <c r="AA137" s="103">
        <f>_xlfn.XLOOKUP($C137,'SQUO grid'!$B$4:$B$18,'SQUO grid'!S$4:S$18,"error",0,1)</f>
        <v>53</v>
      </c>
      <c r="AB137" s="103">
        <f>_xlfn.XLOOKUP($C137,'SQUO grid'!$B$4:$B$18,'SQUO grid'!T$4:T$18,"error",0,1)</f>
        <v>70</v>
      </c>
      <c r="AC137" s="103">
        <f>_xlfn.XLOOKUP($C137,'SQUO grid'!$B$4:$B$18,'SQUO grid'!U$4:U$18,"error",0,1)</f>
        <v>63</v>
      </c>
      <c r="AD137" s="103">
        <f>_xlfn.XLOOKUP($C137,'SQUO grid'!$B$4:$B$18,'SQUO grid'!V$4:V$18,"error",0,1)</f>
        <v>84</v>
      </c>
      <c r="AF137" s="103">
        <f>_xlfn.XLOOKUP($D137,'Compiled grid proposal'!$C$5:$C$22,'Compiled grid proposal'!D$5:D$22,"error",0,1)</f>
        <v>2.97</v>
      </c>
      <c r="AG137" s="103">
        <f>_xlfn.XLOOKUP($D137,'Compiled grid proposal'!$C$5:$C$22,'Compiled grid proposal'!E$5:E$22,"error",0,1)</f>
        <v>9.9</v>
      </c>
      <c r="AH137" s="103">
        <f>_xlfn.XLOOKUP($D137,'Compiled grid proposal'!$C$5:$C$22,'Compiled grid proposal'!F$5:F$22,"error",0,1)</f>
        <v>3.5640000000000001</v>
      </c>
      <c r="AI137" s="103">
        <f>_xlfn.XLOOKUP($D137,'Compiled grid proposal'!$C$5:$C$22,'Compiled grid proposal'!G$5:G$22,"error",0,1)</f>
        <v>11.88</v>
      </c>
      <c r="AJ137" s="103">
        <f>_xlfn.XLOOKUP($D137,'Compiled grid proposal'!$C$5:$C$22,'Compiled grid proposal'!H$5:H$22,"error",0,1)</f>
        <v>4.2767999999999997</v>
      </c>
      <c r="AK137" s="103">
        <f>_xlfn.XLOOKUP($D137,'Compiled grid proposal'!$C$5:$C$22,'Compiled grid proposal'!I$5:I$22,"error",0,1)</f>
        <v>14.256</v>
      </c>
      <c r="AL137" s="103">
        <f>_xlfn.XLOOKUP($D137,'Compiled grid proposal'!$C$5:$C$22,'Compiled grid proposal'!J$5:J$22,"error",0,1)</f>
        <v>5.1321599999999998</v>
      </c>
      <c r="AM137" s="103">
        <f>_xlfn.XLOOKUP($D137,'Compiled grid proposal'!$C$5:$C$22,'Compiled grid proposal'!K$5:K$22,"error",0,1)</f>
        <v>17.107199999999999</v>
      </c>
      <c r="AN137" s="103">
        <f>_xlfn.XLOOKUP($D137,'Compiled grid proposal'!$C$5:$C$22,'Compiled grid proposal'!L$5:L$22,"error",0,1)</f>
        <v>6.1585919999999996</v>
      </c>
      <c r="AO137" s="103">
        <f>_xlfn.XLOOKUP($D137,'Compiled grid proposal'!$C$5:$C$22,'Compiled grid proposal'!M$5:M$22,"error",0,1)</f>
        <v>20.528639999999999</v>
      </c>
      <c r="AP137" s="103">
        <f>_xlfn.XLOOKUP($D137,'Compiled grid proposal'!$C$5:$C$22,'Compiled grid proposal'!N$5:N$22,"error",0,1)</f>
        <v>7.3903103999999988</v>
      </c>
      <c r="AQ137" s="103">
        <f>_xlfn.XLOOKUP($D137,'Compiled grid proposal'!$C$5:$C$22,'Compiled grid proposal'!O$5:O$22,"error",0,1)</f>
        <v>24.634367999999998</v>
      </c>
      <c r="AR137" s="103">
        <f>_xlfn.XLOOKUP($D137,'Compiled grid proposal'!$C$5:$C$22,'Compiled grid proposal'!P$5:P$22,"error",0,1)</f>
        <v>8.8683724799999979</v>
      </c>
      <c r="AS137" s="103">
        <f>_xlfn.XLOOKUP($D137,'Compiled grid proposal'!$C$5:$C$22,'Compiled grid proposal'!Q$5:Q$22,"error",0,1)</f>
        <v>29.561241599999995</v>
      </c>
      <c r="AT137" s="103">
        <f>_xlfn.XLOOKUP($D137,'Compiled grid proposal'!$C$5:$C$22,'Compiled grid proposal'!R$5:R$22,"error",0,1)</f>
        <v>10.642046975999998</v>
      </c>
      <c r="AU137" s="103">
        <f>_xlfn.XLOOKUP($D137,'Compiled grid proposal'!$C$5:$C$22,'Compiled grid proposal'!S$5:S$22,"error",0,1)</f>
        <v>35.473489919999992</v>
      </c>
      <c r="AV137" s="103">
        <f>_xlfn.XLOOKUP($D137,'Compiled grid proposal'!$C$5:$C$22,'Compiled grid proposal'!T$5:T$22,"error",0,1)</f>
        <v>12.770456371199996</v>
      </c>
      <c r="AW137" s="103">
        <f>_xlfn.XLOOKUP($D137,'Compiled grid proposal'!$C$5:$C$22,'Compiled grid proposal'!U$5:U$22,"error",0,1)</f>
        <v>42.568187903999991</v>
      </c>
      <c r="AX137" s="103">
        <f>_xlfn.XLOOKUP($D137,'Compiled grid proposal'!$C$5:$C$22,'Compiled grid proposal'!V$5:V$22,"error",0,1)</f>
        <v>14.85</v>
      </c>
      <c r="AY137" s="103">
        <f>_xlfn.XLOOKUP($D137,'Compiled grid proposal'!$C$5:$C$22,'Compiled grid proposal'!W$5:W$22,"error",0,1)</f>
        <v>49.5</v>
      </c>
      <c r="BA137" s="115">
        <f t="shared" si="80"/>
        <v>-2.9999999999999805E-2</v>
      </c>
      <c r="BB137" s="115">
        <f t="shared" si="81"/>
        <v>0.90000000000000036</v>
      </c>
      <c r="BC137" s="115">
        <f t="shared" si="82"/>
        <v>-2.4359999999999999</v>
      </c>
      <c r="BD137" s="115">
        <f t="shared" si="83"/>
        <v>-0.11999999999999922</v>
      </c>
      <c r="BE137" s="115">
        <f t="shared" si="84"/>
        <v>-7.773200000000001</v>
      </c>
      <c r="BF137" s="115">
        <f t="shared" si="85"/>
        <v>0.25600000000000023</v>
      </c>
      <c r="BG137" s="115">
        <f t="shared" si="86"/>
        <v>-7.8678400000000002</v>
      </c>
      <c r="BH137" s="115">
        <f t="shared" si="87"/>
        <v>0.10719999999999885</v>
      </c>
      <c r="BI137" s="115">
        <f t="shared" si="88"/>
        <v>-8.8414080000000013</v>
      </c>
      <c r="BJ137" s="115">
        <f t="shared" si="89"/>
        <v>0.52863999999999933</v>
      </c>
      <c r="BK137" s="115">
        <f t="shared" si="90"/>
        <v>-14.609689600000001</v>
      </c>
      <c r="BL137" s="115">
        <f t="shared" si="91"/>
        <v>-4.3656320000000015</v>
      </c>
      <c r="BM137" s="115">
        <f t="shared" si="92"/>
        <v>-24.131627520000002</v>
      </c>
      <c r="BN137" s="115">
        <f t="shared" si="93"/>
        <v>-13.438758400000005</v>
      </c>
      <c r="BO137" s="115">
        <f t="shared" si="94"/>
        <v>-32.357953024000004</v>
      </c>
      <c r="BP137" s="115">
        <f t="shared" si="95"/>
        <v>-21.526510080000008</v>
      </c>
      <c r="BQ137" s="115">
        <f t="shared" si="96"/>
        <v>-40.229543628800002</v>
      </c>
      <c r="BR137" s="115">
        <f t="shared" si="97"/>
        <v>-27.431812096000009</v>
      </c>
      <c r="BS137" s="115">
        <f t="shared" si="98"/>
        <v>-48.15</v>
      </c>
      <c r="BT137" s="115">
        <f t="shared" si="99"/>
        <v>-34.5</v>
      </c>
      <c r="BV137" s="116">
        <f t="shared" si="100"/>
        <v>-9.9999999999999343E-3</v>
      </c>
      <c r="BW137" s="116">
        <f t="shared" si="101"/>
        <v>0.10000000000000003</v>
      </c>
      <c r="BX137" s="116">
        <f t="shared" si="102"/>
        <v>-0.40599999999999997</v>
      </c>
      <c r="BY137" s="116">
        <f t="shared" si="103"/>
        <v>-9.9999999999999343E-3</v>
      </c>
      <c r="BZ137" s="116">
        <f t="shared" si="104"/>
        <v>-0.64507883817427392</v>
      </c>
      <c r="CA137" s="116">
        <f t="shared" si="105"/>
        <v>1.8285714285714301E-2</v>
      </c>
      <c r="CB137" s="116">
        <f t="shared" si="106"/>
        <v>-0.60521846153846159</v>
      </c>
      <c r="CC137" s="116">
        <f t="shared" si="107"/>
        <v>6.3058823529411091E-3</v>
      </c>
      <c r="CD137" s="116">
        <f t="shared" si="108"/>
        <v>-0.58942720000000004</v>
      </c>
      <c r="CE137" s="116">
        <f t="shared" si="109"/>
        <v>2.6431999999999966E-2</v>
      </c>
      <c r="CF137" s="116">
        <f t="shared" si="110"/>
        <v>-0.66407680000000002</v>
      </c>
      <c r="CG137" s="116">
        <f t="shared" si="111"/>
        <v>-0.15053903448275868</v>
      </c>
      <c r="CH137" s="116">
        <f t="shared" si="112"/>
        <v>-0.73126144000000004</v>
      </c>
      <c r="CI137" s="116">
        <f t="shared" si="113"/>
        <v>-0.31252926511627915</v>
      </c>
      <c r="CJ137" s="116">
        <f t="shared" si="114"/>
        <v>-0.75251053544186053</v>
      </c>
      <c r="CK137" s="116">
        <f t="shared" si="115"/>
        <v>-0.37765807157894754</v>
      </c>
      <c r="CL137" s="116">
        <f t="shared" si="116"/>
        <v>-0.75904799299622649</v>
      </c>
      <c r="CM137" s="116">
        <f t="shared" si="117"/>
        <v>-0.39188302994285729</v>
      </c>
      <c r="CN137" s="116">
        <f t="shared" si="118"/>
        <v>-0.76428571428571423</v>
      </c>
      <c r="CO137" s="116">
        <f t="shared" si="119"/>
        <v>-0.4107142857142857</v>
      </c>
    </row>
    <row r="138" spans="1:93" ht="14.5" thickBot="1">
      <c r="A138" s="32" t="s">
        <v>157</v>
      </c>
      <c r="B138" s="33" t="s">
        <v>14</v>
      </c>
      <c r="C138" s="97">
        <v>4</v>
      </c>
      <c r="D138" s="33">
        <v>4</v>
      </c>
      <c r="E138" s="33">
        <v>4</v>
      </c>
      <c r="F138" s="33"/>
      <c r="G138" s="33"/>
      <c r="H138" s="33"/>
      <c r="I138" s="33"/>
      <c r="K138" s="103">
        <f>_xlfn.XLOOKUP($C138,'SQUO grid'!$B$4:$B$18,'SQUO grid'!C$4:C$18,"error",0,1)</f>
        <v>3</v>
      </c>
      <c r="L138" s="103">
        <f>_xlfn.XLOOKUP($C138,'SQUO grid'!$B$4:$B$18,'SQUO grid'!D$4:D$18,"error",0,1)</f>
        <v>9</v>
      </c>
      <c r="M138" s="103">
        <f>_xlfn.XLOOKUP($C138,'SQUO grid'!$B$4:$B$18,'SQUO grid'!E$4:E$18,"error",0,1)</f>
        <v>6</v>
      </c>
      <c r="N138" s="103">
        <f>_xlfn.XLOOKUP($C138,'SQUO grid'!$B$4:$B$18,'SQUO grid'!F$4:F$18,"error",0,1)</f>
        <v>12</v>
      </c>
      <c r="O138" s="103">
        <f>_xlfn.XLOOKUP($C138,'SQUO grid'!$B$4:$B$18,'SQUO grid'!G$4:G$18,"error",0,1)</f>
        <v>12.05</v>
      </c>
      <c r="P138" s="103">
        <f>_xlfn.XLOOKUP($C138,'SQUO grid'!$B$4:$B$18,'SQUO grid'!H$4:H$18,"error",0,1)</f>
        <v>14</v>
      </c>
      <c r="Q138" s="103">
        <f>_xlfn.XLOOKUP($C138,'SQUO grid'!$B$4:$B$18,'SQUO grid'!I$4:I$18,"error",0,1)</f>
        <v>13</v>
      </c>
      <c r="R138" s="103">
        <f>_xlfn.XLOOKUP($C138,'SQUO grid'!$B$4:$B$18,'SQUO grid'!J$4:J$18,"error",0,1)</f>
        <v>17</v>
      </c>
      <c r="S138" s="103">
        <f>_xlfn.XLOOKUP($C138,'SQUO grid'!$B$4:$B$18,'SQUO grid'!K$4:K$18,"error",0,1)</f>
        <v>15</v>
      </c>
      <c r="T138" s="103">
        <f>_xlfn.XLOOKUP($C138,'SQUO grid'!$B$4:$B$18,'SQUO grid'!L$4:L$18,"error",0,1)</f>
        <v>20</v>
      </c>
      <c r="U138" s="103">
        <f>_xlfn.XLOOKUP($C138,'SQUO grid'!$B$4:$B$18,'SQUO grid'!M$4:M$18,"error",0,1)</f>
        <v>22</v>
      </c>
      <c r="V138" s="103">
        <f>_xlfn.XLOOKUP($C138,'SQUO grid'!$B$4:$B$18,'SQUO grid'!N$4:N$18,"error",0,1)</f>
        <v>29</v>
      </c>
      <c r="W138" s="103">
        <f>_xlfn.XLOOKUP($C138,'SQUO grid'!$B$4:$B$18,'SQUO grid'!O$4:O$18,"error",0,1)</f>
        <v>33</v>
      </c>
      <c r="X138" s="103">
        <f>_xlfn.XLOOKUP($C138,'SQUO grid'!$B$4:$B$18,'SQUO grid'!P$4:P$18,"error",0,1)</f>
        <v>43</v>
      </c>
      <c r="Y138" s="103">
        <f>_xlfn.XLOOKUP($C138,'SQUO grid'!$B$4:$B$18,'SQUO grid'!Q$4:Q$18,"error",0,1)</f>
        <v>43</v>
      </c>
      <c r="Z138" s="103">
        <f>_xlfn.XLOOKUP($C138,'SQUO grid'!$B$4:$B$18,'SQUO grid'!R$4:R$18,"error",0,1)</f>
        <v>57</v>
      </c>
      <c r="AA138" s="103">
        <f>_xlfn.XLOOKUP($C138,'SQUO grid'!$B$4:$B$18,'SQUO grid'!S$4:S$18,"error",0,1)</f>
        <v>53</v>
      </c>
      <c r="AB138" s="103">
        <f>_xlfn.XLOOKUP($C138,'SQUO grid'!$B$4:$B$18,'SQUO grid'!T$4:T$18,"error",0,1)</f>
        <v>70</v>
      </c>
      <c r="AC138" s="103">
        <f>_xlfn.XLOOKUP($C138,'SQUO grid'!$B$4:$B$18,'SQUO grid'!U$4:U$18,"error",0,1)</f>
        <v>63</v>
      </c>
      <c r="AD138" s="103">
        <f>_xlfn.XLOOKUP($C138,'SQUO grid'!$B$4:$B$18,'SQUO grid'!V$4:V$18,"error",0,1)</f>
        <v>84</v>
      </c>
      <c r="AF138" s="103">
        <f>_xlfn.XLOOKUP($D138,'Compiled grid proposal'!$C$5:$C$22,'Compiled grid proposal'!D$5:D$22,"error",0,1)</f>
        <v>2.97</v>
      </c>
      <c r="AG138" s="103">
        <f>_xlfn.XLOOKUP($D138,'Compiled grid proposal'!$C$5:$C$22,'Compiled grid proposal'!E$5:E$22,"error",0,1)</f>
        <v>9.9</v>
      </c>
      <c r="AH138" s="103">
        <f>_xlfn.XLOOKUP($D138,'Compiled grid proposal'!$C$5:$C$22,'Compiled grid proposal'!F$5:F$22,"error",0,1)</f>
        <v>3.5640000000000001</v>
      </c>
      <c r="AI138" s="103">
        <f>_xlfn.XLOOKUP($D138,'Compiled grid proposal'!$C$5:$C$22,'Compiled grid proposal'!G$5:G$22,"error",0,1)</f>
        <v>11.88</v>
      </c>
      <c r="AJ138" s="103">
        <f>_xlfn.XLOOKUP($D138,'Compiled grid proposal'!$C$5:$C$22,'Compiled grid proposal'!H$5:H$22,"error",0,1)</f>
        <v>4.2767999999999997</v>
      </c>
      <c r="AK138" s="103">
        <f>_xlfn.XLOOKUP($D138,'Compiled grid proposal'!$C$5:$C$22,'Compiled grid proposal'!I$5:I$22,"error",0,1)</f>
        <v>14.256</v>
      </c>
      <c r="AL138" s="103">
        <f>_xlfn.XLOOKUP($D138,'Compiled grid proposal'!$C$5:$C$22,'Compiled grid proposal'!J$5:J$22,"error",0,1)</f>
        <v>5.1321599999999998</v>
      </c>
      <c r="AM138" s="103">
        <f>_xlfn.XLOOKUP($D138,'Compiled grid proposal'!$C$5:$C$22,'Compiled grid proposal'!K$5:K$22,"error",0,1)</f>
        <v>17.107199999999999</v>
      </c>
      <c r="AN138" s="103">
        <f>_xlfn.XLOOKUP($D138,'Compiled grid proposal'!$C$5:$C$22,'Compiled grid proposal'!L$5:L$22,"error",0,1)</f>
        <v>6.1585919999999996</v>
      </c>
      <c r="AO138" s="103">
        <f>_xlfn.XLOOKUP($D138,'Compiled grid proposal'!$C$5:$C$22,'Compiled grid proposal'!M$5:M$22,"error",0,1)</f>
        <v>20.528639999999999</v>
      </c>
      <c r="AP138" s="103">
        <f>_xlfn.XLOOKUP($D138,'Compiled grid proposal'!$C$5:$C$22,'Compiled grid proposal'!N$5:N$22,"error",0,1)</f>
        <v>7.3903103999999988</v>
      </c>
      <c r="AQ138" s="103">
        <f>_xlfn.XLOOKUP($D138,'Compiled grid proposal'!$C$5:$C$22,'Compiled grid proposal'!O$5:O$22,"error",0,1)</f>
        <v>24.634367999999998</v>
      </c>
      <c r="AR138" s="103">
        <f>_xlfn.XLOOKUP($D138,'Compiled grid proposal'!$C$5:$C$22,'Compiled grid proposal'!P$5:P$22,"error",0,1)</f>
        <v>8.8683724799999979</v>
      </c>
      <c r="AS138" s="103">
        <f>_xlfn.XLOOKUP($D138,'Compiled grid proposal'!$C$5:$C$22,'Compiled grid proposal'!Q$5:Q$22,"error",0,1)</f>
        <v>29.561241599999995</v>
      </c>
      <c r="AT138" s="103">
        <f>_xlfn.XLOOKUP($D138,'Compiled grid proposal'!$C$5:$C$22,'Compiled grid proposal'!R$5:R$22,"error",0,1)</f>
        <v>10.642046975999998</v>
      </c>
      <c r="AU138" s="103">
        <f>_xlfn.XLOOKUP($D138,'Compiled grid proposal'!$C$5:$C$22,'Compiled grid proposal'!S$5:S$22,"error",0,1)</f>
        <v>35.473489919999992</v>
      </c>
      <c r="AV138" s="103">
        <f>_xlfn.XLOOKUP($D138,'Compiled grid proposal'!$C$5:$C$22,'Compiled grid proposal'!T$5:T$22,"error",0,1)</f>
        <v>12.770456371199996</v>
      </c>
      <c r="AW138" s="103">
        <f>_xlfn.XLOOKUP($D138,'Compiled grid proposal'!$C$5:$C$22,'Compiled grid proposal'!U$5:U$22,"error",0,1)</f>
        <v>42.568187903999991</v>
      </c>
      <c r="AX138" s="103">
        <f>_xlfn.XLOOKUP($D138,'Compiled grid proposal'!$C$5:$C$22,'Compiled grid proposal'!V$5:V$22,"error",0,1)</f>
        <v>14.85</v>
      </c>
      <c r="AY138" s="103">
        <f>_xlfn.XLOOKUP($D138,'Compiled grid proposal'!$C$5:$C$22,'Compiled grid proposal'!W$5:W$22,"error",0,1)</f>
        <v>49.5</v>
      </c>
      <c r="BA138" s="115">
        <f t="shared" si="80"/>
        <v>-2.9999999999999805E-2</v>
      </c>
      <c r="BB138" s="115">
        <f t="shared" si="81"/>
        <v>0.90000000000000036</v>
      </c>
      <c r="BC138" s="115">
        <f t="shared" si="82"/>
        <v>-2.4359999999999999</v>
      </c>
      <c r="BD138" s="115">
        <f t="shared" si="83"/>
        <v>-0.11999999999999922</v>
      </c>
      <c r="BE138" s="115">
        <f t="shared" si="84"/>
        <v>-7.773200000000001</v>
      </c>
      <c r="BF138" s="115">
        <f t="shared" si="85"/>
        <v>0.25600000000000023</v>
      </c>
      <c r="BG138" s="115">
        <f t="shared" si="86"/>
        <v>-7.8678400000000002</v>
      </c>
      <c r="BH138" s="115">
        <f t="shared" si="87"/>
        <v>0.10719999999999885</v>
      </c>
      <c r="BI138" s="115">
        <f t="shared" si="88"/>
        <v>-8.8414080000000013</v>
      </c>
      <c r="BJ138" s="115">
        <f t="shared" si="89"/>
        <v>0.52863999999999933</v>
      </c>
      <c r="BK138" s="115">
        <f t="shared" si="90"/>
        <v>-14.609689600000001</v>
      </c>
      <c r="BL138" s="115">
        <f t="shared" si="91"/>
        <v>-4.3656320000000015</v>
      </c>
      <c r="BM138" s="115">
        <f t="shared" si="92"/>
        <v>-24.131627520000002</v>
      </c>
      <c r="BN138" s="115">
        <f t="shared" si="93"/>
        <v>-13.438758400000005</v>
      </c>
      <c r="BO138" s="115">
        <f t="shared" si="94"/>
        <v>-32.357953024000004</v>
      </c>
      <c r="BP138" s="115">
        <f t="shared" si="95"/>
        <v>-21.526510080000008</v>
      </c>
      <c r="BQ138" s="115">
        <f t="shared" si="96"/>
        <v>-40.229543628800002</v>
      </c>
      <c r="BR138" s="115">
        <f t="shared" si="97"/>
        <v>-27.431812096000009</v>
      </c>
      <c r="BS138" s="115">
        <f t="shared" si="98"/>
        <v>-48.15</v>
      </c>
      <c r="BT138" s="115">
        <f t="shared" si="99"/>
        <v>-34.5</v>
      </c>
      <c r="BV138" s="116">
        <f t="shared" si="100"/>
        <v>-9.9999999999999343E-3</v>
      </c>
      <c r="BW138" s="116">
        <f t="shared" si="101"/>
        <v>0.10000000000000003</v>
      </c>
      <c r="BX138" s="116">
        <f t="shared" si="102"/>
        <v>-0.40599999999999997</v>
      </c>
      <c r="BY138" s="116">
        <f t="shared" si="103"/>
        <v>-9.9999999999999343E-3</v>
      </c>
      <c r="BZ138" s="116">
        <f t="shared" si="104"/>
        <v>-0.64507883817427392</v>
      </c>
      <c r="CA138" s="116">
        <f t="shared" si="105"/>
        <v>1.8285714285714301E-2</v>
      </c>
      <c r="CB138" s="116">
        <f t="shared" si="106"/>
        <v>-0.60521846153846159</v>
      </c>
      <c r="CC138" s="116">
        <f t="shared" si="107"/>
        <v>6.3058823529411091E-3</v>
      </c>
      <c r="CD138" s="116">
        <f t="shared" si="108"/>
        <v>-0.58942720000000004</v>
      </c>
      <c r="CE138" s="116">
        <f t="shared" si="109"/>
        <v>2.6431999999999966E-2</v>
      </c>
      <c r="CF138" s="116">
        <f t="shared" si="110"/>
        <v>-0.66407680000000002</v>
      </c>
      <c r="CG138" s="116">
        <f t="shared" si="111"/>
        <v>-0.15053903448275868</v>
      </c>
      <c r="CH138" s="116">
        <f t="shared" si="112"/>
        <v>-0.73126144000000004</v>
      </c>
      <c r="CI138" s="116">
        <f t="shared" si="113"/>
        <v>-0.31252926511627915</v>
      </c>
      <c r="CJ138" s="116">
        <f t="shared" si="114"/>
        <v>-0.75251053544186053</v>
      </c>
      <c r="CK138" s="116">
        <f t="shared" si="115"/>
        <v>-0.37765807157894754</v>
      </c>
      <c r="CL138" s="116">
        <f t="shared" si="116"/>
        <v>-0.75904799299622649</v>
      </c>
      <c r="CM138" s="116">
        <f t="shared" si="117"/>
        <v>-0.39188302994285729</v>
      </c>
      <c r="CN138" s="116">
        <f t="shared" si="118"/>
        <v>-0.76428571428571423</v>
      </c>
      <c r="CO138" s="116">
        <f t="shared" si="119"/>
        <v>-0.4107142857142857</v>
      </c>
    </row>
    <row r="139" spans="1:93" ht="14.5" thickBot="1">
      <c r="A139" s="32" t="s">
        <v>158</v>
      </c>
      <c r="B139" s="33" t="s">
        <v>14</v>
      </c>
      <c r="C139" s="97">
        <v>4</v>
      </c>
      <c r="D139" s="33">
        <v>4</v>
      </c>
      <c r="E139" s="33">
        <v>4</v>
      </c>
      <c r="F139" s="33"/>
      <c r="G139" s="33"/>
      <c r="H139" s="33"/>
      <c r="I139" s="33"/>
      <c r="K139" s="103">
        <f>_xlfn.XLOOKUP($C139,'SQUO grid'!$B$4:$B$18,'SQUO grid'!C$4:C$18,"error",0,1)</f>
        <v>3</v>
      </c>
      <c r="L139" s="103">
        <f>_xlfn.XLOOKUP($C139,'SQUO grid'!$B$4:$B$18,'SQUO grid'!D$4:D$18,"error",0,1)</f>
        <v>9</v>
      </c>
      <c r="M139" s="103">
        <f>_xlfn.XLOOKUP($C139,'SQUO grid'!$B$4:$B$18,'SQUO grid'!E$4:E$18,"error",0,1)</f>
        <v>6</v>
      </c>
      <c r="N139" s="103">
        <f>_xlfn.XLOOKUP($C139,'SQUO grid'!$B$4:$B$18,'SQUO grid'!F$4:F$18,"error",0,1)</f>
        <v>12</v>
      </c>
      <c r="O139" s="103">
        <f>_xlfn.XLOOKUP($C139,'SQUO grid'!$B$4:$B$18,'SQUO grid'!G$4:G$18,"error",0,1)</f>
        <v>12.05</v>
      </c>
      <c r="P139" s="103">
        <f>_xlfn.XLOOKUP($C139,'SQUO grid'!$B$4:$B$18,'SQUO grid'!H$4:H$18,"error",0,1)</f>
        <v>14</v>
      </c>
      <c r="Q139" s="103">
        <f>_xlfn.XLOOKUP($C139,'SQUO grid'!$B$4:$B$18,'SQUO grid'!I$4:I$18,"error",0,1)</f>
        <v>13</v>
      </c>
      <c r="R139" s="103">
        <f>_xlfn.XLOOKUP($C139,'SQUO grid'!$B$4:$B$18,'SQUO grid'!J$4:J$18,"error",0,1)</f>
        <v>17</v>
      </c>
      <c r="S139" s="103">
        <f>_xlfn.XLOOKUP($C139,'SQUO grid'!$B$4:$B$18,'SQUO grid'!K$4:K$18,"error",0,1)</f>
        <v>15</v>
      </c>
      <c r="T139" s="103">
        <f>_xlfn.XLOOKUP($C139,'SQUO grid'!$B$4:$B$18,'SQUO grid'!L$4:L$18,"error",0,1)</f>
        <v>20</v>
      </c>
      <c r="U139" s="103">
        <f>_xlfn.XLOOKUP($C139,'SQUO grid'!$B$4:$B$18,'SQUO grid'!M$4:M$18,"error",0,1)</f>
        <v>22</v>
      </c>
      <c r="V139" s="103">
        <f>_xlfn.XLOOKUP($C139,'SQUO grid'!$B$4:$B$18,'SQUO grid'!N$4:N$18,"error",0,1)</f>
        <v>29</v>
      </c>
      <c r="W139" s="103">
        <f>_xlfn.XLOOKUP($C139,'SQUO grid'!$B$4:$B$18,'SQUO grid'!O$4:O$18,"error",0,1)</f>
        <v>33</v>
      </c>
      <c r="X139" s="103">
        <f>_xlfn.XLOOKUP($C139,'SQUO grid'!$B$4:$B$18,'SQUO grid'!P$4:P$18,"error",0,1)</f>
        <v>43</v>
      </c>
      <c r="Y139" s="103">
        <f>_xlfn.XLOOKUP($C139,'SQUO grid'!$B$4:$B$18,'SQUO grid'!Q$4:Q$18,"error",0,1)</f>
        <v>43</v>
      </c>
      <c r="Z139" s="103">
        <f>_xlfn.XLOOKUP($C139,'SQUO grid'!$B$4:$B$18,'SQUO grid'!R$4:R$18,"error",0,1)</f>
        <v>57</v>
      </c>
      <c r="AA139" s="103">
        <f>_xlfn.XLOOKUP($C139,'SQUO grid'!$B$4:$B$18,'SQUO grid'!S$4:S$18,"error",0,1)</f>
        <v>53</v>
      </c>
      <c r="AB139" s="103">
        <f>_xlfn.XLOOKUP($C139,'SQUO grid'!$B$4:$B$18,'SQUO grid'!T$4:T$18,"error",0,1)</f>
        <v>70</v>
      </c>
      <c r="AC139" s="103">
        <f>_xlfn.XLOOKUP($C139,'SQUO grid'!$B$4:$B$18,'SQUO grid'!U$4:U$18,"error",0,1)</f>
        <v>63</v>
      </c>
      <c r="AD139" s="103">
        <f>_xlfn.XLOOKUP($C139,'SQUO grid'!$B$4:$B$18,'SQUO grid'!V$4:V$18,"error",0,1)</f>
        <v>84</v>
      </c>
      <c r="AF139" s="103">
        <f>_xlfn.XLOOKUP($D139,'Compiled grid proposal'!$C$5:$C$22,'Compiled grid proposal'!D$5:D$22,"error",0,1)</f>
        <v>2.97</v>
      </c>
      <c r="AG139" s="103">
        <f>_xlfn.XLOOKUP($D139,'Compiled grid proposal'!$C$5:$C$22,'Compiled grid proposal'!E$5:E$22,"error",0,1)</f>
        <v>9.9</v>
      </c>
      <c r="AH139" s="103">
        <f>_xlfn.XLOOKUP($D139,'Compiled grid proposal'!$C$5:$C$22,'Compiled grid proposal'!F$5:F$22,"error",0,1)</f>
        <v>3.5640000000000001</v>
      </c>
      <c r="AI139" s="103">
        <f>_xlfn.XLOOKUP($D139,'Compiled grid proposal'!$C$5:$C$22,'Compiled grid proposal'!G$5:G$22,"error",0,1)</f>
        <v>11.88</v>
      </c>
      <c r="AJ139" s="103">
        <f>_xlfn.XLOOKUP($D139,'Compiled grid proposal'!$C$5:$C$22,'Compiled grid proposal'!H$5:H$22,"error",0,1)</f>
        <v>4.2767999999999997</v>
      </c>
      <c r="AK139" s="103">
        <f>_xlfn.XLOOKUP($D139,'Compiled grid proposal'!$C$5:$C$22,'Compiled grid proposal'!I$5:I$22,"error",0,1)</f>
        <v>14.256</v>
      </c>
      <c r="AL139" s="103">
        <f>_xlfn.XLOOKUP($D139,'Compiled grid proposal'!$C$5:$C$22,'Compiled grid proposal'!J$5:J$22,"error",0,1)</f>
        <v>5.1321599999999998</v>
      </c>
      <c r="AM139" s="103">
        <f>_xlfn.XLOOKUP($D139,'Compiled grid proposal'!$C$5:$C$22,'Compiled grid proposal'!K$5:K$22,"error",0,1)</f>
        <v>17.107199999999999</v>
      </c>
      <c r="AN139" s="103">
        <f>_xlfn.XLOOKUP($D139,'Compiled grid proposal'!$C$5:$C$22,'Compiled grid proposal'!L$5:L$22,"error",0,1)</f>
        <v>6.1585919999999996</v>
      </c>
      <c r="AO139" s="103">
        <f>_xlfn.XLOOKUP($D139,'Compiled grid proposal'!$C$5:$C$22,'Compiled grid proposal'!M$5:M$22,"error",0,1)</f>
        <v>20.528639999999999</v>
      </c>
      <c r="AP139" s="103">
        <f>_xlfn.XLOOKUP($D139,'Compiled grid proposal'!$C$5:$C$22,'Compiled grid proposal'!N$5:N$22,"error",0,1)</f>
        <v>7.3903103999999988</v>
      </c>
      <c r="AQ139" s="103">
        <f>_xlfn.XLOOKUP($D139,'Compiled grid proposal'!$C$5:$C$22,'Compiled grid proposal'!O$5:O$22,"error",0,1)</f>
        <v>24.634367999999998</v>
      </c>
      <c r="AR139" s="103">
        <f>_xlfn.XLOOKUP($D139,'Compiled grid proposal'!$C$5:$C$22,'Compiled grid proposal'!P$5:P$22,"error",0,1)</f>
        <v>8.8683724799999979</v>
      </c>
      <c r="AS139" s="103">
        <f>_xlfn.XLOOKUP($D139,'Compiled grid proposal'!$C$5:$C$22,'Compiled grid proposal'!Q$5:Q$22,"error",0,1)</f>
        <v>29.561241599999995</v>
      </c>
      <c r="AT139" s="103">
        <f>_xlfn.XLOOKUP($D139,'Compiled grid proposal'!$C$5:$C$22,'Compiled grid proposal'!R$5:R$22,"error",0,1)</f>
        <v>10.642046975999998</v>
      </c>
      <c r="AU139" s="103">
        <f>_xlfn.XLOOKUP($D139,'Compiled grid proposal'!$C$5:$C$22,'Compiled grid proposal'!S$5:S$22,"error",0,1)</f>
        <v>35.473489919999992</v>
      </c>
      <c r="AV139" s="103">
        <f>_xlfn.XLOOKUP($D139,'Compiled grid proposal'!$C$5:$C$22,'Compiled grid proposal'!T$5:T$22,"error",0,1)</f>
        <v>12.770456371199996</v>
      </c>
      <c r="AW139" s="103">
        <f>_xlfn.XLOOKUP($D139,'Compiled grid proposal'!$C$5:$C$22,'Compiled grid proposal'!U$5:U$22,"error",0,1)</f>
        <v>42.568187903999991</v>
      </c>
      <c r="AX139" s="103">
        <f>_xlfn.XLOOKUP($D139,'Compiled grid proposal'!$C$5:$C$22,'Compiled grid proposal'!V$5:V$22,"error",0,1)</f>
        <v>14.85</v>
      </c>
      <c r="AY139" s="103">
        <f>_xlfn.XLOOKUP($D139,'Compiled grid proposal'!$C$5:$C$22,'Compiled grid proposal'!W$5:W$22,"error",0,1)</f>
        <v>49.5</v>
      </c>
      <c r="BA139" s="115">
        <f t="shared" si="80"/>
        <v>-2.9999999999999805E-2</v>
      </c>
      <c r="BB139" s="115">
        <f t="shared" si="81"/>
        <v>0.90000000000000036</v>
      </c>
      <c r="BC139" s="115">
        <f t="shared" si="82"/>
        <v>-2.4359999999999999</v>
      </c>
      <c r="BD139" s="115">
        <f t="shared" si="83"/>
        <v>-0.11999999999999922</v>
      </c>
      <c r="BE139" s="115">
        <f t="shared" si="84"/>
        <v>-7.773200000000001</v>
      </c>
      <c r="BF139" s="115">
        <f t="shared" si="85"/>
        <v>0.25600000000000023</v>
      </c>
      <c r="BG139" s="115">
        <f t="shared" si="86"/>
        <v>-7.8678400000000002</v>
      </c>
      <c r="BH139" s="115">
        <f t="shared" si="87"/>
        <v>0.10719999999999885</v>
      </c>
      <c r="BI139" s="115">
        <f t="shared" si="88"/>
        <v>-8.8414080000000013</v>
      </c>
      <c r="BJ139" s="115">
        <f t="shared" si="89"/>
        <v>0.52863999999999933</v>
      </c>
      <c r="BK139" s="115">
        <f t="shared" si="90"/>
        <v>-14.609689600000001</v>
      </c>
      <c r="BL139" s="115">
        <f t="shared" si="91"/>
        <v>-4.3656320000000015</v>
      </c>
      <c r="BM139" s="115">
        <f t="shared" si="92"/>
        <v>-24.131627520000002</v>
      </c>
      <c r="BN139" s="115">
        <f t="shared" si="93"/>
        <v>-13.438758400000005</v>
      </c>
      <c r="BO139" s="115">
        <f t="shared" si="94"/>
        <v>-32.357953024000004</v>
      </c>
      <c r="BP139" s="115">
        <f t="shared" si="95"/>
        <v>-21.526510080000008</v>
      </c>
      <c r="BQ139" s="115">
        <f t="shared" si="96"/>
        <v>-40.229543628800002</v>
      </c>
      <c r="BR139" s="115">
        <f t="shared" si="97"/>
        <v>-27.431812096000009</v>
      </c>
      <c r="BS139" s="115">
        <f t="shared" si="98"/>
        <v>-48.15</v>
      </c>
      <c r="BT139" s="115">
        <f t="shared" si="99"/>
        <v>-34.5</v>
      </c>
      <c r="BV139" s="116">
        <f t="shared" si="100"/>
        <v>-9.9999999999999343E-3</v>
      </c>
      <c r="BW139" s="116">
        <f t="shared" si="101"/>
        <v>0.10000000000000003</v>
      </c>
      <c r="BX139" s="116">
        <f t="shared" si="102"/>
        <v>-0.40599999999999997</v>
      </c>
      <c r="BY139" s="116">
        <f t="shared" si="103"/>
        <v>-9.9999999999999343E-3</v>
      </c>
      <c r="BZ139" s="116">
        <f t="shared" si="104"/>
        <v>-0.64507883817427392</v>
      </c>
      <c r="CA139" s="116">
        <f t="shared" si="105"/>
        <v>1.8285714285714301E-2</v>
      </c>
      <c r="CB139" s="116">
        <f t="shared" si="106"/>
        <v>-0.60521846153846159</v>
      </c>
      <c r="CC139" s="116">
        <f t="shared" si="107"/>
        <v>6.3058823529411091E-3</v>
      </c>
      <c r="CD139" s="116">
        <f t="shared" si="108"/>
        <v>-0.58942720000000004</v>
      </c>
      <c r="CE139" s="116">
        <f t="shared" si="109"/>
        <v>2.6431999999999966E-2</v>
      </c>
      <c r="CF139" s="116">
        <f t="shared" si="110"/>
        <v>-0.66407680000000002</v>
      </c>
      <c r="CG139" s="116">
        <f t="shared" si="111"/>
        <v>-0.15053903448275868</v>
      </c>
      <c r="CH139" s="116">
        <f t="shared" si="112"/>
        <v>-0.73126144000000004</v>
      </c>
      <c r="CI139" s="116">
        <f t="shared" si="113"/>
        <v>-0.31252926511627915</v>
      </c>
      <c r="CJ139" s="116">
        <f t="shared" si="114"/>
        <v>-0.75251053544186053</v>
      </c>
      <c r="CK139" s="116">
        <f t="shared" si="115"/>
        <v>-0.37765807157894754</v>
      </c>
      <c r="CL139" s="116">
        <f t="shared" si="116"/>
        <v>-0.75904799299622649</v>
      </c>
      <c r="CM139" s="116">
        <f t="shared" si="117"/>
        <v>-0.39188302994285729</v>
      </c>
      <c r="CN139" s="116">
        <f t="shared" si="118"/>
        <v>-0.76428571428571423</v>
      </c>
      <c r="CO139" s="116">
        <f t="shared" si="119"/>
        <v>-0.4107142857142857</v>
      </c>
    </row>
    <row r="140" spans="1:93" ht="14.5" thickBot="1">
      <c r="A140" s="32" t="s">
        <v>159</v>
      </c>
      <c r="B140" s="33" t="s">
        <v>14</v>
      </c>
      <c r="C140" s="97">
        <v>4</v>
      </c>
      <c r="D140" s="33">
        <v>4</v>
      </c>
      <c r="E140" s="33">
        <v>5</v>
      </c>
      <c r="F140" s="33"/>
      <c r="G140" s="33"/>
      <c r="H140" s="33"/>
      <c r="I140" s="33" t="s">
        <v>18</v>
      </c>
      <c r="K140" s="103">
        <f>_xlfn.XLOOKUP($C140,'SQUO grid'!$B$4:$B$18,'SQUO grid'!C$4:C$18,"error",0,1)</f>
        <v>3</v>
      </c>
      <c r="L140" s="103">
        <f>_xlfn.XLOOKUP($C140,'SQUO grid'!$B$4:$B$18,'SQUO grid'!D$4:D$18,"error",0,1)</f>
        <v>9</v>
      </c>
      <c r="M140" s="103">
        <f>_xlfn.XLOOKUP($C140,'SQUO grid'!$B$4:$B$18,'SQUO grid'!E$4:E$18,"error",0,1)</f>
        <v>6</v>
      </c>
      <c r="N140" s="103">
        <f>_xlfn.XLOOKUP($C140,'SQUO grid'!$B$4:$B$18,'SQUO grid'!F$4:F$18,"error",0,1)</f>
        <v>12</v>
      </c>
      <c r="O140" s="103">
        <f>_xlfn.XLOOKUP($C140,'SQUO grid'!$B$4:$B$18,'SQUO grid'!G$4:G$18,"error",0,1)</f>
        <v>12.05</v>
      </c>
      <c r="P140" s="103">
        <f>_xlfn.XLOOKUP($C140,'SQUO grid'!$B$4:$B$18,'SQUO grid'!H$4:H$18,"error",0,1)</f>
        <v>14</v>
      </c>
      <c r="Q140" s="103">
        <f>_xlfn.XLOOKUP($C140,'SQUO grid'!$B$4:$B$18,'SQUO grid'!I$4:I$18,"error",0,1)</f>
        <v>13</v>
      </c>
      <c r="R140" s="103">
        <f>_xlfn.XLOOKUP($C140,'SQUO grid'!$B$4:$B$18,'SQUO grid'!J$4:J$18,"error",0,1)</f>
        <v>17</v>
      </c>
      <c r="S140" s="103">
        <f>_xlfn.XLOOKUP($C140,'SQUO grid'!$B$4:$B$18,'SQUO grid'!K$4:K$18,"error",0,1)</f>
        <v>15</v>
      </c>
      <c r="T140" s="103">
        <f>_xlfn.XLOOKUP($C140,'SQUO grid'!$B$4:$B$18,'SQUO grid'!L$4:L$18,"error",0,1)</f>
        <v>20</v>
      </c>
      <c r="U140" s="103">
        <f>_xlfn.XLOOKUP($C140,'SQUO grid'!$B$4:$B$18,'SQUO grid'!M$4:M$18,"error",0,1)</f>
        <v>22</v>
      </c>
      <c r="V140" s="103">
        <f>_xlfn.XLOOKUP($C140,'SQUO grid'!$B$4:$B$18,'SQUO grid'!N$4:N$18,"error",0,1)</f>
        <v>29</v>
      </c>
      <c r="W140" s="103">
        <f>_xlfn.XLOOKUP($C140,'SQUO grid'!$B$4:$B$18,'SQUO grid'!O$4:O$18,"error",0,1)</f>
        <v>33</v>
      </c>
      <c r="X140" s="103">
        <f>_xlfn.XLOOKUP($C140,'SQUO grid'!$B$4:$B$18,'SQUO grid'!P$4:P$18,"error",0,1)</f>
        <v>43</v>
      </c>
      <c r="Y140" s="103">
        <f>_xlfn.XLOOKUP($C140,'SQUO grid'!$B$4:$B$18,'SQUO grid'!Q$4:Q$18,"error",0,1)</f>
        <v>43</v>
      </c>
      <c r="Z140" s="103">
        <f>_xlfn.XLOOKUP($C140,'SQUO grid'!$B$4:$B$18,'SQUO grid'!R$4:R$18,"error",0,1)</f>
        <v>57</v>
      </c>
      <c r="AA140" s="103">
        <f>_xlfn.XLOOKUP($C140,'SQUO grid'!$B$4:$B$18,'SQUO grid'!S$4:S$18,"error",0,1)</f>
        <v>53</v>
      </c>
      <c r="AB140" s="103">
        <f>_xlfn.XLOOKUP($C140,'SQUO grid'!$B$4:$B$18,'SQUO grid'!T$4:T$18,"error",0,1)</f>
        <v>70</v>
      </c>
      <c r="AC140" s="103">
        <f>_xlfn.XLOOKUP($C140,'SQUO grid'!$B$4:$B$18,'SQUO grid'!U$4:U$18,"error",0,1)</f>
        <v>63</v>
      </c>
      <c r="AD140" s="103">
        <f>_xlfn.XLOOKUP($C140,'SQUO grid'!$B$4:$B$18,'SQUO grid'!V$4:V$18,"error",0,1)</f>
        <v>84</v>
      </c>
      <c r="AF140" s="103">
        <f>_xlfn.XLOOKUP($D140,'Compiled grid proposal'!$C$5:$C$22,'Compiled grid proposal'!D$5:D$22,"error",0,1)</f>
        <v>2.97</v>
      </c>
      <c r="AG140" s="103">
        <f>_xlfn.XLOOKUP($D140,'Compiled grid proposal'!$C$5:$C$22,'Compiled grid proposal'!E$5:E$22,"error",0,1)</f>
        <v>9.9</v>
      </c>
      <c r="AH140" s="103">
        <f>_xlfn.XLOOKUP($D140,'Compiled grid proposal'!$C$5:$C$22,'Compiled grid proposal'!F$5:F$22,"error",0,1)</f>
        <v>3.5640000000000001</v>
      </c>
      <c r="AI140" s="103">
        <f>_xlfn.XLOOKUP($D140,'Compiled grid proposal'!$C$5:$C$22,'Compiled grid proposal'!G$5:G$22,"error",0,1)</f>
        <v>11.88</v>
      </c>
      <c r="AJ140" s="103">
        <f>_xlfn.XLOOKUP($D140,'Compiled grid proposal'!$C$5:$C$22,'Compiled grid proposal'!H$5:H$22,"error",0,1)</f>
        <v>4.2767999999999997</v>
      </c>
      <c r="AK140" s="103">
        <f>_xlfn.XLOOKUP($D140,'Compiled grid proposal'!$C$5:$C$22,'Compiled grid proposal'!I$5:I$22,"error",0,1)</f>
        <v>14.256</v>
      </c>
      <c r="AL140" s="103">
        <f>_xlfn.XLOOKUP($D140,'Compiled grid proposal'!$C$5:$C$22,'Compiled grid proposal'!J$5:J$22,"error",0,1)</f>
        <v>5.1321599999999998</v>
      </c>
      <c r="AM140" s="103">
        <f>_xlfn.XLOOKUP($D140,'Compiled grid proposal'!$C$5:$C$22,'Compiled grid proposal'!K$5:K$22,"error",0,1)</f>
        <v>17.107199999999999</v>
      </c>
      <c r="AN140" s="103">
        <f>_xlfn.XLOOKUP($D140,'Compiled grid proposal'!$C$5:$C$22,'Compiled grid proposal'!L$5:L$22,"error",0,1)</f>
        <v>6.1585919999999996</v>
      </c>
      <c r="AO140" s="103">
        <f>_xlfn.XLOOKUP($D140,'Compiled grid proposal'!$C$5:$C$22,'Compiled grid proposal'!M$5:M$22,"error",0,1)</f>
        <v>20.528639999999999</v>
      </c>
      <c r="AP140" s="103">
        <f>_xlfn.XLOOKUP($D140,'Compiled grid proposal'!$C$5:$C$22,'Compiled grid proposal'!N$5:N$22,"error",0,1)</f>
        <v>7.3903103999999988</v>
      </c>
      <c r="AQ140" s="103">
        <f>_xlfn.XLOOKUP($D140,'Compiled grid proposal'!$C$5:$C$22,'Compiled grid proposal'!O$5:O$22,"error",0,1)</f>
        <v>24.634367999999998</v>
      </c>
      <c r="AR140" s="103">
        <f>_xlfn.XLOOKUP($D140,'Compiled grid proposal'!$C$5:$C$22,'Compiled grid proposal'!P$5:P$22,"error",0,1)</f>
        <v>8.8683724799999979</v>
      </c>
      <c r="AS140" s="103">
        <f>_xlfn.XLOOKUP($D140,'Compiled grid proposal'!$C$5:$C$22,'Compiled grid proposal'!Q$5:Q$22,"error",0,1)</f>
        <v>29.561241599999995</v>
      </c>
      <c r="AT140" s="103">
        <f>_xlfn.XLOOKUP($D140,'Compiled grid proposal'!$C$5:$C$22,'Compiled grid proposal'!R$5:R$22,"error",0,1)</f>
        <v>10.642046975999998</v>
      </c>
      <c r="AU140" s="103">
        <f>_xlfn.XLOOKUP($D140,'Compiled grid proposal'!$C$5:$C$22,'Compiled grid proposal'!S$5:S$22,"error",0,1)</f>
        <v>35.473489919999992</v>
      </c>
      <c r="AV140" s="103">
        <f>_xlfn.XLOOKUP($D140,'Compiled grid proposal'!$C$5:$C$22,'Compiled grid proposal'!T$5:T$22,"error",0,1)</f>
        <v>12.770456371199996</v>
      </c>
      <c r="AW140" s="103">
        <f>_xlfn.XLOOKUP($D140,'Compiled grid proposal'!$C$5:$C$22,'Compiled grid proposal'!U$5:U$22,"error",0,1)</f>
        <v>42.568187903999991</v>
      </c>
      <c r="AX140" s="103">
        <f>_xlfn.XLOOKUP($D140,'Compiled grid proposal'!$C$5:$C$22,'Compiled grid proposal'!V$5:V$22,"error",0,1)</f>
        <v>14.85</v>
      </c>
      <c r="AY140" s="103">
        <f>_xlfn.XLOOKUP($D140,'Compiled grid proposal'!$C$5:$C$22,'Compiled grid proposal'!W$5:W$22,"error",0,1)</f>
        <v>49.5</v>
      </c>
      <c r="BA140" s="115">
        <f t="shared" si="80"/>
        <v>-2.9999999999999805E-2</v>
      </c>
      <c r="BB140" s="115">
        <f t="shared" si="81"/>
        <v>0.90000000000000036</v>
      </c>
      <c r="BC140" s="115">
        <f t="shared" si="82"/>
        <v>-2.4359999999999999</v>
      </c>
      <c r="BD140" s="115">
        <f t="shared" si="83"/>
        <v>-0.11999999999999922</v>
      </c>
      <c r="BE140" s="115">
        <f t="shared" si="84"/>
        <v>-7.773200000000001</v>
      </c>
      <c r="BF140" s="115">
        <f t="shared" si="85"/>
        <v>0.25600000000000023</v>
      </c>
      <c r="BG140" s="115">
        <f t="shared" si="86"/>
        <v>-7.8678400000000002</v>
      </c>
      <c r="BH140" s="115">
        <f t="shared" si="87"/>
        <v>0.10719999999999885</v>
      </c>
      <c r="BI140" s="115">
        <f t="shared" si="88"/>
        <v>-8.8414080000000013</v>
      </c>
      <c r="BJ140" s="115">
        <f t="shared" si="89"/>
        <v>0.52863999999999933</v>
      </c>
      <c r="BK140" s="115">
        <f t="shared" si="90"/>
        <v>-14.609689600000001</v>
      </c>
      <c r="BL140" s="115">
        <f t="shared" si="91"/>
        <v>-4.3656320000000015</v>
      </c>
      <c r="BM140" s="115">
        <f t="shared" si="92"/>
        <v>-24.131627520000002</v>
      </c>
      <c r="BN140" s="115">
        <f t="shared" si="93"/>
        <v>-13.438758400000005</v>
      </c>
      <c r="BO140" s="115">
        <f t="shared" si="94"/>
        <v>-32.357953024000004</v>
      </c>
      <c r="BP140" s="115">
        <f t="shared" si="95"/>
        <v>-21.526510080000008</v>
      </c>
      <c r="BQ140" s="115">
        <f t="shared" si="96"/>
        <v>-40.229543628800002</v>
      </c>
      <c r="BR140" s="115">
        <f t="shared" si="97"/>
        <v>-27.431812096000009</v>
      </c>
      <c r="BS140" s="115">
        <f t="shared" si="98"/>
        <v>-48.15</v>
      </c>
      <c r="BT140" s="115">
        <f t="shared" si="99"/>
        <v>-34.5</v>
      </c>
      <c r="BV140" s="116">
        <f t="shared" si="100"/>
        <v>-9.9999999999999343E-3</v>
      </c>
      <c r="BW140" s="116">
        <f t="shared" si="101"/>
        <v>0.10000000000000003</v>
      </c>
      <c r="BX140" s="116">
        <f t="shared" si="102"/>
        <v>-0.40599999999999997</v>
      </c>
      <c r="BY140" s="116">
        <f t="shared" si="103"/>
        <v>-9.9999999999999343E-3</v>
      </c>
      <c r="BZ140" s="116">
        <f t="shared" si="104"/>
        <v>-0.64507883817427392</v>
      </c>
      <c r="CA140" s="116">
        <f t="shared" si="105"/>
        <v>1.8285714285714301E-2</v>
      </c>
      <c r="CB140" s="116">
        <f t="shared" si="106"/>
        <v>-0.60521846153846159</v>
      </c>
      <c r="CC140" s="116">
        <f t="shared" si="107"/>
        <v>6.3058823529411091E-3</v>
      </c>
      <c r="CD140" s="116">
        <f t="shared" si="108"/>
        <v>-0.58942720000000004</v>
      </c>
      <c r="CE140" s="116">
        <f t="shared" si="109"/>
        <v>2.6431999999999966E-2</v>
      </c>
      <c r="CF140" s="116">
        <f t="shared" si="110"/>
        <v>-0.66407680000000002</v>
      </c>
      <c r="CG140" s="116">
        <f t="shared" si="111"/>
        <v>-0.15053903448275868</v>
      </c>
      <c r="CH140" s="116">
        <f t="shared" si="112"/>
        <v>-0.73126144000000004</v>
      </c>
      <c r="CI140" s="116">
        <f t="shared" si="113"/>
        <v>-0.31252926511627915</v>
      </c>
      <c r="CJ140" s="116">
        <f t="shared" si="114"/>
        <v>-0.75251053544186053</v>
      </c>
      <c r="CK140" s="116">
        <f t="shared" si="115"/>
        <v>-0.37765807157894754</v>
      </c>
      <c r="CL140" s="116">
        <f t="shared" si="116"/>
        <v>-0.75904799299622649</v>
      </c>
      <c r="CM140" s="116">
        <f t="shared" si="117"/>
        <v>-0.39188302994285729</v>
      </c>
      <c r="CN140" s="116">
        <f t="shared" si="118"/>
        <v>-0.76428571428571423</v>
      </c>
      <c r="CO140" s="116">
        <f t="shared" si="119"/>
        <v>-0.4107142857142857</v>
      </c>
    </row>
    <row r="141" spans="1:93" ht="14.5" thickBot="1">
      <c r="A141" s="32" t="s">
        <v>160</v>
      </c>
      <c r="B141" s="33" t="s">
        <v>14</v>
      </c>
      <c r="C141" s="97">
        <v>4</v>
      </c>
      <c r="D141" s="33">
        <v>4</v>
      </c>
      <c r="E141" s="33">
        <v>4</v>
      </c>
      <c r="F141" s="33"/>
      <c r="G141" s="33"/>
      <c r="H141" s="33"/>
      <c r="I141" s="33"/>
      <c r="K141" s="103">
        <f>_xlfn.XLOOKUP($C141,'SQUO grid'!$B$4:$B$18,'SQUO grid'!C$4:C$18,"error",0,1)</f>
        <v>3</v>
      </c>
      <c r="L141" s="103">
        <f>_xlfn.XLOOKUP($C141,'SQUO grid'!$B$4:$B$18,'SQUO grid'!D$4:D$18,"error",0,1)</f>
        <v>9</v>
      </c>
      <c r="M141" s="103">
        <f>_xlfn.XLOOKUP($C141,'SQUO grid'!$B$4:$B$18,'SQUO grid'!E$4:E$18,"error",0,1)</f>
        <v>6</v>
      </c>
      <c r="N141" s="103">
        <f>_xlfn.XLOOKUP($C141,'SQUO grid'!$B$4:$B$18,'SQUO grid'!F$4:F$18,"error",0,1)</f>
        <v>12</v>
      </c>
      <c r="O141" s="103">
        <f>_xlfn.XLOOKUP($C141,'SQUO grid'!$B$4:$B$18,'SQUO grid'!G$4:G$18,"error",0,1)</f>
        <v>12.05</v>
      </c>
      <c r="P141" s="103">
        <f>_xlfn.XLOOKUP($C141,'SQUO grid'!$B$4:$B$18,'SQUO grid'!H$4:H$18,"error",0,1)</f>
        <v>14</v>
      </c>
      <c r="Q141" s="103">
        <f>_xlfn.XLOOKUP($C141,'SQUO grid'!$B$4:$B$18,'SQUO grid'!I$4:I$18,"error",0,1)</f>
        <v>13</v>
      </c>
      <c r="R141" s="103">
        <f>_xlfn.XLOOKUP($C141,'SQUO grid'!$B$4:$B$18,'SQUO grid'!J$4:J$18,"error",0,1)</f>
        <v>17</v>
      </c>
      <c r="S141" s="103">
        <f>_xlfn.XLOOKUP($C141,'SQUO grid'!$B$4:$B$18,'SQUO grid'!K$4:K$18,"error",0,1)</f>
        <v>15</v>
      </c>
      <c r="T141" s="103">
        <f>_xlfn.XLOOKUP($C141,'SQUO grid'!$B$4:$B$18,'SQUO grid'!L$4:L$18,"error",0,1)</f>
        <v>20</v>
      </c>
      <c r="U141" s="103">
        <f>_xlfn.XLOOKUP($C141,'SQUO grid'!$B$4:$B$18,'SQUO grid'!M$4:M$18,"error",0,1)</f>
        <v>22</v>
      </c>
      <c r="V141" s="103">
        <f>_xlfn.XLOOKUP($C141,'SQUO grid'!$B$4:$B$18,'SQUO grid'!N$4:N$18,"error",0,1)</f>
        <v>29</v>
      </c>
      <c r="W141" s="103">
        <f>_xlfn.XLOOKUP($C141,'SQUO grid'!$B$4:$B$18,'SQUO grid'!O$4:O$18,"error",0,1)</f>
        <v>33</v>
      </c>
      <c r="X141" s="103">
        <f>_xlfn.XLOOKUP($C141,'SQUO grid'!$B$4:$B$18,'SQUO grid'!P$4:P$18,"error",0,1)</f>
        <v>43</v>
      </c>
      <c r="Y141" s="103">
        <f>_xlfn.XLOOKUP($C141,'SQUO grid'!$B$4:$B$18,'SQUO grid'!Q$4:Q$18,"error",0,1)</f>
        <v>43</v>
      </c>
      <c r="Z141" s="103">
        <f>_xlfn.XLOOKUP($C141,'SQUO grid'!$B$4:$B$18,'SQUO grid'!R$4:R$18,"error",0,1)</f>
        <v>57</v>
      </c>
      <c r="AA141" s="103">
        <f>_xlfn.XLOOKUP($C141,'SQUO grid'!$B$4:$B$18,'SQUO grid'!S$4:S$18,"error",0,1)</f>
        <v>53</v>
      </c>
      <c r="AB141" s="103">
        <f>_xlfn.XLOOKUP($C141,'SQUO grid'!$B$4:$B$18,'SQUO grid'!T$4:T$18,"error",0,1)</f>
        <v>70</v>
      </c>
      <c r="AC141" s="103">
        <f>_xlfn.XLOOKUP($C141,'SQUO grid'!$B$4:$B$18,'SQUO grid'!U$4:U$18,"error",0,1)</f>
        <v>63</v>
      </c>
      <c r="AD141" s="103">
        <f>_xlfn.XLOOKUP($C141,'SQUO grid'!$B$4:$B$18,'SQUO grid'!V$4:V$18,"error",0,1)</f>
        <v>84</v>
      </c>
      <c r="AF141" s="103">
        <f>_xlfn.XLOOKUP($D141,'Compiled grid proposal'!$C$5:$C$22,'Compiled grid proposal'!D$5:D$22,"error",0,1)</f>
        <v>2.97</v>
      </c>
      <c r="AG141" s="103">
        <f>_xlfn.XLOOKUP($D141,'Compiled grid proposal'!$C$5:$C$22,'Compiled grid proposal'!E$5:E$22,"error",0,1)</f>
        <v>9.9</v>
      </c>
      <c r="AH141" s="103">
        <f>_xlfn.XLOOKUP($D141,'Compiled grid proposal'!$C$5:$C$22,'Compiled grid proposal'!F$5:F$22,"error",0,1)</f>
        <v>3.5640000000000001</v>
      </c>
      <c r="AI141" s="103">
        <f>_xlfn.XLOOKUP($D141,'Compiled grid proposal'!$C$5:$C$22,'Compiled grid proposal'!G$5:G$22,"error",0,1)</f>
        <v>11.88</v>
      </c>
      <c r="AJ141" s="103">
        <f>_xlfn.XLOOKUP($D141,'Compiled grid proposal'!$C$5:$C$22,'Compiled grid proposal'!H$5:H$22,"error",0,1)</f>
        <v>4.2767999999999997</v>
      </c>
      <c r="AK141" s="103">
        <f>_xlfn.XLOOKUP($D141,'Compiled grid proposal'!$C$5:$C$22,'Compiled grid proposal'!I$5:I$22,"error",0,1)</f>
        <v>14.256</v>
      </c>
      <c r="AL141" s="103">
        <f>_xlfn.XLOOKUP($D141,'Compiled grid proposal'!$C$5:$C$22,'Compiled grid proposal'!J$5:J$22,"error",0,1)</f>
        <v>5.1321599999999998</v>
      </c>
      <c r="AM141" s="103">
        <f>_xlfn.XLOOKUP($D141,'Compiled grid proposal'!$C$5:$C$22,'Compiled grid proposal'!K$5:K$22,"error",0,1)</f>
        <v>17.107199999999999</v>
      </c>
      <c r="AN141" s="103">
        <f>_xlfn.XLOOKUP($D141,'Compiled grid proposal'!$C$5:$C$22,'Compiled grid proposal'!L$5:L$22,"error",0,1)</f>
        <v>6.1585919999999996</v>
      </c>
      <c r="AO141" s="103">
        <f>_xlfn.XLOOKUP($D141,'Compiled grid proposal'!$C$5:$C$22,'Compiled grid proposal'!M$5:M$22,"error",0,1)</f>
        <v>20.528639999999999</v>
      </c>
      <c r="AP141" s="103">
        <f>_xlfn.XLOOKUP($D141,'Compiled grid proposal'!$C$5:$C$22,'Compiled grid proposal'!N$5:N$22,"error",0,1)</f>
        <v>7.3903103999999988</v>
      </c>
      <c r="AQ141" s="103">
        <f>_xlfn.XLOOKUP($D141,'Compiled grid proposal'!$C$5:$C$22,'Compiled grid proposal'!O$5:O$22,"error",0,1)</f>
        <v>24.634367999999998</v>
      </c>
      <c r="AR141" s="103">
        <f>_xlfn.XLOOKUP($D141,'Compiled grid proposal'!$C$5:$C$22,'Compiled grid proposal'!P$5:P$22,"error",0,1)</f>
        <v>8.8683724799999979</v>
      </c>
      <c r="AS141" s="103">
        <f>_xlfn.XLOOKUP($D141,'Compiled grid proposal'!$C$5:$C$22,'Compiled grid proposal'!Q$5:Q$22,"error",0,1)</f>
        <v>29.561241599999995</v>
      </c>
      <c r="AT141" s="103">
        <f>_xlfn.XLOOKUP($D141,'Compiled grid proposal'!$C$5:$C$22,'Compiled grid proposal'!R$5:R$22,"error",0,1)</f>
        <v>10.642046975999998</v>
      </c>
      <c r="AU141" s="103">
        <f>_xlfn.XLOOKUP($D141,'Compiled grid proposal'!$C$5:$C$22,'Compiled grid proposal'!S$5:S$22,"error",0,1)</f>
        <v>35.473489919999992</v>
      </c>
      <c r="AV141" s="103">
        <f>_xlfn.XLOOKUP($D141,'Compiled grid proposal'!$C$5:$C$22,'Compiled grid proposal'!T$5:T$22,"error",0,1)</f>
        <v>12.770456371199996</v>
      </c>
      <c r="AW141" s="103">
        <f>_xlfn.XLOOKUP($D141,'Compiled grid proposal'!$C$5:$C$22,'Compiled grid proposal'!U$5:U$22,"error",0,1)</f>
        <v>42.568187903999991</v>
      </c>
      <c r="AX141" s="103">
        <f>_xlfn.XLOOKUP($D141,'Compiled grid proposal'!$C$5:$C$22,'Compiled grid proposal'!V$5:V$22,"error",0,1)</f>
        <v>14.85</v>
      </c>
      <c r="AY141" s="103">
        <f>_xlfn.XLOOKUP($D141,'Compiled grid proposal'!$C$5:$C$22,'Compiled grid proposal'!W$5:W$22,"error",0,1)</f>
        <v>49.5</v>
      </c>
      <c r="BA141" s="115">
        <f t="shared" si="80"/>
        <v>-2.9999999999999805E-2</v>
      </c>
      <c r="BB141" s="115">
        <f t="shared" si="81"/>
        <v>0.90000000000000036</v>
      </c>
      <c r="BC141" s="115">
        <f t="shared" si="82"/>
        <v>-2.4359999999999999</v>
      </c>
      <c r="BD141" s="115">
        <f t="shared" si="83"/>
        <v>-0.11999999999999922</v>
      </c>
      <c r="BE141" s="115">
        <f t="shared" si="84"/>
        <v>-7.773200000000001</v>
      </c>
      <c r="BF141" s="115">
        <f t="shared" si="85"/>
        <v>0.25600000000000023</v>
      </c>
      <c r="BG141" s="115">
        <f t="shared" si="86"/>
        <v>-7.8678400000000002</v>
      </c>
      <c r="BH141" s="115">
        <f t="shared" si="87"/>
        <v>0.10719999999999885</v>
      </c>
      <c r="BI141" s="115">
        <f t="shared" si="88"/>
        <v>-8.8414080000000013</v>
      </c>
      <c r="BJ141" s="115">
        <f t="shared" si="89"/>
        <v>0.52863999999999933</v>
      </c>
      <c r="BK141" s="115">
        <f t="shared" si="90"/>
        <v>-14.609689600000001</v>
      </c>
      <c r="BL141" s="115">
        <f t="shared" si="91"/>
        <v>-4.3656320000000015</v>
      </c>
      <c r="BM141" s="115">
        <f t="shared" si="92"/>
        <v>-24.131627520000002</v>
      </c>
      <c r="BN141" s="115">
        <f t="shared" si="93"/>
        <v>-13.438758400000005</v>
      </c>
      <c r="BO141" s="115">
        <f t="shared" si="94"/>
        <v>-32.357953024000004</v>
      </c>
      <c r="BP141" s="115">
        <f t="shared" si="95"/>
        <v>-21.526510080000008</v>
      </c>
      <c r="BQ141" s="115">
        <f t="shared" si="96"/>
        <v>-40.229543628800002</v>
      </c>
      <c r="BR141" s="115">
        <f t="shared" si="97"/>
        <v>-27.431812096000009</v>
      </c>
      <c r="BS141" s="115">
        <f t="shared" si="98"/>
        <v>-48.15</v>
      </c>
      <c r="BT141" s="115">
        <f t="shared" si="99"/>
        <v>-34.5</v>
      </c>
      <c r="BV141" s="116">
        <f t="shared" si="100"/>
        <v>-9.9999999999999343E-3</v>
      </c>
      <c r="BW141" s="116">
        <f t="shared" si="101"/>
        <v>0.10000000000000003</v>
      </c>
      <c r="BX141" s="116">
        <f t="shared" si="102"/>
        <v>-0.40599999999999997</v>
      </c>
      <c r="BY141" s="116">
        <f t="shared" si="103"/>
        <v>-9.9999999999999343E-3</v>
      </c>
      <c r="BZ141" s="116">
        <f t="shared" si="104"/>
        <v>-0.64507883817427392</v>
      </c>
      <c r="CA141" s="116">
        <f t="shared" si="105"/>
        <v>1.8285714285714301E-2</v>
      </c>
      <c r="CB141" s="116">
        <f t="shared" si="106"/>
        <v>-0.60521846153846159</v>
      </c>
      <c r="CC141" s="116">
        <f t="shared" si="107"/>
        <v>6.3058823529411091E-3</v>
      </c>
      <c r="CD141" s="116">
        <f t="shared" si="108"/>
        <v>-0.58942720000000004</v>
      </c>
      <c r="CE141" s="116">
        <f t="shared" si="109"/>
        <v>2.6431999999999966E-2</v>
      </c>
      <c r="CF141" s="116">
        <f t="shared" si="110"/>
        <v>-0.66407680000000002</v>
      </c>
      <c r="CG141" s="116">
        <f t="shared" si="111"/>
        <v>-0.15053903448275868</v>
      </c>
      <c r="CH141" s="116">
        <f t="shared" si="112"/>
        <v>-0.73126144000000004</v>
      </c>
      <c r="CI141" s="116">
        <f t="shared" si="113"/>
        <v>-0.31252926511627915</v>
      </c>
      <c r="CJ141" s="116">
        <f t="shared" si="114"/>
        <v>-0.75251053544186053</v>
      </c>
      <c r="CK141" s="116">
        <f t="shared" si="115"/>
        <v>-0.37765807157894754</v>
      </c>
      <c r="CL141" s="116">
        <f t="shared" si="116"/>
        <v>-0.75904799299622649</v>
      </c>
      <c r="CM141" s="116">
        <f t="shared" si="117"/>
        <v>-0.39188302994285729</v>
      </c>
      <c r="CN141" s="116">
        <f t="shared" si="118"/>
        <v>-0.76428571428571423</v>
      </c>
      <c r="CO141" s="116">
        <f t="shared" si="119"/>
        <v>-0.4107142857142857</v>
      </c>
    </row>
    <row r="142" spans="1:93" ht="28">
      <c r="A142" s="41" t="s">
        <v>161</v>
      </c>
      <c r="B142" s="33" t="s">
        <v>14</v>
      </c>
      <c r="C142" s="97">
        <v>4</v>
      </c>
      <c r="D142" s="33">
        <v>4</v>
      </c>
      <c r="E142" s="33">
        <v>5</v>
      </c>
      <c r="F142" s="33"/>
      <c r="G142" s="33"/>
      <c r="H142" s="33"/>
      <c r="I142" s="33" t="s">
        <v>18</v>
      </c>
      <c r="K142" s="103">
        <f>_xlfn.XLOOKUP($C142,'SQUO grid'!$B$4:$B$18,'SQUO grid'!C$4:C$18,"error",0,1)</f>
        <v>3</v>
      </c>
      <c r="L142" s="103">
        <f>_xlfn.XLOOKUP($C142,'SQUO grid'!$B$4:$B$18,'SQUO grid'!D$4:D$18,"error",0,1)</f>
        <v>9</v>
      </c>
      <c r="M142" s="103">
        <f>_xlfn.XLOOKUP($C142,'SQUO grid'!$B$4:$B$18,'SQUO grid'!E$4:E$18,"error",0,1)</f>
        <v>6</v>
      </c>
      <c r="N142" s="103">
        <f>_xlfn.XLOOKUP($C142,'SQUO grid'!$B$4:$B$18,'SQUO grid'!F$4:F$18,"error",0,1)</f>
        <v>12</v>
      </c>
      <c r="O142" s="103">
        <f>_xlfn.XLOOKUP($C142,'SQUO grid'!$B$4:$B$18,'SQUO grid'!G$4:G$18,"error",0,1)</f>
        <v>12.05</v>
      </c>
      <c r="P142" s="103">
        <f>_xlfn.XLOOKUP($C142,'SQUO grid'!$B$4:$B$18,'SQUO grid'!H$4:H$18,"error",0,1)</f>
        <v>14</v>
      </c>
      <c r="Q142" s="103">
        <f>_xlfn.XLOOKUP($C142,'SQUO grid'!$B$4:$B$18,'SQUO grid'!I$4:I$18,"error",0,1)</f>
        <v>13</v>
      </c>
      <c r="R142" s="103">
        <f>_xlfn.XLOOKUP($C142,'SQUO grid'!$B$4:$B$18,'SQUO grid'!J$4:J$18,"error",0,1)</f>
        <v>17</v>
      </c>
      <c r="S142" s="103">
        <f>_xlfn.XLOOKUP($C142,'SQUO grid'!$B$4:$B$18,'SQUO grid'!K$4:K$18,"error",0,1)</f>
        <v>15</v>
      </c>
      <c r="T142" s="103">
        <f>_xlfn.XLOOKUP($C142,'SQUO grid'!$B$4:$B$18,'SQUO grid'!L$4:L$18,"error",0,1)</f>
        <v>20</v>
      </c>
      <c r="U142" s="103">
        <f>_xlfn.XLOOKUP($C142,'SQUO grid'!$B$4:$B$18,'SQUO grid'!M$4:M$18,"error",0,1)</f>
        <v>22</v>
      </c>
      <c r="V142" s="103">
        <f>_xlfn.XLOOKUP($C142,'SQUO grid'!$B$4:$B$18,'SQUO grid'!N$4:N$18,"error",0,1)</f>
        <v>29</v>
      </c>
      <c r="W142" s="103">
        <f>_xlfn.XLOOKUP($C142,'SQUO grid'!$B$4:$B$18,'SQUO grid'!O$4:O$18,"error",0,1)</f>
        <v>33</v>
      </c>
      <c r="X142" s="103">
        <f>_xlfn.XLOOKUP($C142,'SQUO grid'!$B$4:$B$18,'SQUO grid'!P$4:P$18,"error",0,1)</f>
        <v>43</v>
      </c>
      <c r="Y142" s="103">
        <f>_xlfn.XLOOKUP($C142,'SQUO grid'!$B$4:$B$18,'SQUO grid'!Q$4:Q$18,"error",0,1)</f>
        <v>43</v>
      </c>
      <c r="Z142" s="103">
        <f>_xlfn.XLOOKUP($C142,'SQUO grid'!$B$4:$B$18,'SQUO grid'!R$4:R$18,"error",0,1)</f>
        <v>57</v>
      </c>
      <c r="AA142" s="103">
        <f>_xlfn.XLOOKUP($C142,'SQUO grid'!$B$4:$B$18,'SQUO grid'!S$4:S$18,"error",0,1)</f>
        <v>53</v>
      </c>
      <c r="AB142" s="103">
        <f>_xlfn.XLOOKUP($C142,'SQUO grid'!$B$4:$B$18,'SQUO grid'!T$4:T$18,"error",0,1)</f>
        <v>70</v>
      </c>
      <c r="AC142" s="103">
        <f>_xlfn.XLOOKUP($C142,'SQUO grid'!$B$4:$B$18,'SQUO grid'!U$4:U$18,"error",0,1)</f>
        <v>63</v>
      </c>
      <c r="AD142" s="103">
        <f>_xlfn.XLOOKUP($C142,'SQUO grid'!$B$4:$B$18,'SQUO grid'!V$4:V$18,"error",0,1)</f>
        <v>84</v>
      </c>
      <c r="AF142" s="103">
        <f>_xlfn.XLOOKUP($D142,'Compiled grid proposal'!$C$5:$C$22,'Compiled grid proposal'!D$5:D$22,"error",0,1)</f>
        <v>2.97</v>
      </c>
      <c r="AG142" s="103">
        <f>_xlfn.XLOOKUP($D142,'Compiled grid proposal'!$C$5:$C$22,'Compiled grid proposal'!E$5:E$22,"error",0,1)</f>
        <v>9.9</v>
      </c>
      <c r="AH142" s="103">
        <f>_xlfn.XLOOKUP($D142,'Compiled grid proposal'!$C$5:$C$22,'Compiled grid proposal'!F$5:F$22,"error",0,1)</f>
        <v>3.5640000000000001</v>
      </c>
      <c r="AI142" s="103">
        <f>_xlfn.XLOOKUP($D142,'Compiled grid proposal'!$C$5:$C$22,'Compiled grid proposal'!G$5:G$22,"error",0,1)</f>
        <v>11.88</v>
      </c>
      <c r="AJ142" s="103">
        <f>_xlfn.XLOOKUP($D142,'Compiled grid proposal'!$C$5:$C$22,'Compiled grid proposal'!H$5:H$22,"error",0,1)</f>
        <v>4.2767999999999997</v>
      </c>
      <c r="AK142" s="103">
        <f>_xlfn.XLOOKUP($D142,'Compiled grid proposal'!$C$5:$C$22,'Compiled grid proposal'!I$5:I$22,"error",0,1)</f>
        <v>14.256</v>
      </c>
      <c r="AL142" s="103">
        <f>_xlfn.XLOOKUP($D142,'Compiled grid proposal'!$C$5:$C$22,'Compiled grid proposal'!J$5:J$22,"error",0,1)</f>
        <v>5.1321599999999998</v>
      </c>
      <c r="AM142" s="103">
        <f>_xlfn.XLOOKUP($D142,'Compiled grid proposal'!$C$5:$C$22,'Compiled grid proposal'!K$5:K$22,"error",0,1)</f>
        <v>17.107199999999999</v>
      </c>
      <c r="AN142" s="103">
        <f>_xlfn.XLOOKUP($D142,'Compiled grid proposal'!$C$5:$C$22,'Compiled grid proposal'!L$5:L$22,"error",0,1)</f>
        <v>6.1585919999999996</v>
      </c>
      <c r="AO142" s="103">
        <f>_xlfn.XLOOKUP($D142,'Compiled grid proposal'!$C$5:$C$22,'Compiled grid proposal'!M$5:M$22,"error",0,1)</f>
        <v>20.528639999999999</v>
      </c>
      <c r="AP142" s="103">
        <f>_xlfn.XLOOKUP($D142,'Compiled grid proposal'!$C$5:$C$22,'Compiled grid proposal'!N$5:N$22,"error",0,1)</f>
        <v>7.3903103999999988</v>
      </c>
      <c r="AQ142" s="103">
        <f>_xlfn.XLOOKUP($D142,'Compiled grid proposal'!$C$5:$C$22,'Compiled grid proposal'!O$5:O$22,"error",0,1)</f>
        <v>24.634367999999998</v>
      </c>
      <c r="AR142" s="103">
        <f>_xlfn.XLOOKUP($D142,'Compiled grid proposal'!$C$5:$C$22,'Compiled grid proposal'!P$5:P$22,"error",0,1)</f>
        <v>8.8683724799999979</v>
      </c>
      <c r="AS142" s="103">
        <f>_xlfn.XLOOKUP($D142,'Compiled grid proposal'!$C$5:$C$22,'Compiled grid proposal'!Q$5:Q$22,"error",0,1)</f>
        <v>29.561241599999995</v>
      </c>
      <c r="AT142" s="103">
        <f>_xlfn.XLOOKUP($D142,'Compiled grid proposal'!$C$5:$C$22,'Compiled grid proposal'!R$5:R$22,"error",0,1)</f>
        <v>10.642046975999998</v>
      </c>
      <c r="AU142" s="103">
        <f>_xlfn.XLOOKUP($D142,'Compiled grid proposal'!$C$5:$C$22,'Compiled grid proposal'!S$5:S$22,"error",0,1)</f>
        <v>35.473489919999992</v>
      </c>
      <c r="AV142" s="103">
        <f>_xlfn.XLOOKUP($D142,'Compiled grid proposal'!$C$5:$C$22,'Compiled grid proposal'!T$5:T$22,"error",0,1)</f>
        <v>12.770456371199996</v>
      </c>
      <c r="AW142" s="103">
        <f>_xlfn.XLOOKUP($D142,'Compiled grid proposal'!$C$5:$C$22,'Compiled grid proposal'!U$5:U$22,"error",0,1)</f>
        <v>42.568187903999991</v>
      </c>
      <c r="AX142" s="103">
        <f>_xlfn.XLOOKUP($D142,'Compiled grid proposal'!$C$5:$C$22,'Compiled grid proposal'!V$5:V$22,"error",0,1)</f>
        <v>14.85</v>
      </c>
      <c r="AY142" s="103">
        <f>_xlfn.XLOOKUP($D142,'Compiled grid proposal'!$C$5:$C$22,'Compiled grid proposal'!W$5:W$22,"error",0,1)</f>
        <v>49.5</v>
      </c>
      <c r="BA142" s="115">
        <f t="shared" si="80"/>
        <v>-2.9999999999999805E-2</v>
      </c>
      <c r="BB142" s="115">
        <f t="shared" si="81"/>
        <v>0.90000000000000036</v>
      </c>
      <c r="BC142" s="115">
        <f t="shared" si="82"/>
        <v>-2.4359999999999999</v>
      </c>
      <c r="BD142" s="115">
        <f t="shared" si="83"/>
        <v>-0.11999999999999922</v>
      </c>
      <c r="BE142" s="115">
        <f t="shared" si="84"/>
        <v>-7.773200000000001</v>
      </c>
      <c r="BF142" s="115">
        <f t="shared" si="85"/>
        <v>0.25600000000000023</v>
      </c>
      <c r="BG142" s="115">
        <f t="shared" si="86"/>
        <v>-7.8678400000000002</v>
      </c>
      <c r="BH142" s="115">
        <f t="shared" si="87"/>
        <v>0.10719999999999885</v>
      </c>
      <c r="BI142" s="115">
        <f t="shared" si="88"/>
        <v>-8.8414080000000013</v>
      </c>
      <c r="BJ142" s="115">
        <f t="shared" si="89"/>
        <v>0.52863999999999933</v>
      </c>
      <c r="BK142" s="115">
        <f t="shared" si="90"/>
        <v>-14.609689600000001</v>
      </c>
      <c r="BL142" s="115">
        <f t="shared" si="91"/>
        <v>-4.3656320000000015</v>
      </c>
      <c r="BM142" s="115">
        <f t="shared" si="92"/>
        <v>-24.131627520000002</v>
      </c>
      <c r="BN142" s="115">
        <f t="shared" si="93"/>
        <v>-13.438758400000005</v>
      </c>
      <c r="BO142" s="115">
        <f t="shared" si="94"/>
        <v>-32.357953024000004</v>
      </c>
      <c r="BP142" s="115">
        <f t="shared" si="95"/>
        <v>-21.526510080000008</v>
      </c>
      <c r="BQ142" s="115">
        <f t="shared" si="96"/>
        <v>-40.229543628800002</v>
      </c>
      <c r="BR142" s="115">
        <f t="shared" si="97"/>
        <v>-27.431812096000009</v>
      </c>
      <c r="BS142" s="115">
        <f t="shared" si="98"/>
        <v>-48.15</v>
      </c>
      <c r="BT142" s="115">
        <f t="shared" si="99"/>
        <v>-34.5</v>
      </c>
      <c r="BV142" s="116">
        <f t="shared" si="100"/>
        <v>-9.9999999999999343E-3</v>
      </c>
      <c r="BW142" s="116">
        <f t="shared" si="101"/>
        <v>0.10000000000000003</v>
      </c>
      <c r="BX142" s="116">
        <f t="shared" si="102"/>
        <v>-0.40599999999999997</v>
      </c>
      <c r="BY142" s="116">
        <f t="shared" si="103"/>
        <v>-9.9999999999999343E-3</v>
      </c>
      <c r="BZ142" s="116">
        <f t="shared" si="104"/>
        <v>-0.64507883817427392</v>
      </c>
      <c r="CA142" s="116">
        <f t="shared" si="105"/>
        <v>1.8285714285714301E-2</v>
      </c>
      <c r="CB142" s="116">
        <f t="shared" si="106"/>
        <v>-0.60521846153846159</v>
      </c>
      <c r="CC142" s="116">
        <f t="shared" si="107"/>
        <v>6.3058823529411091E-3</v>
      </c>
      <c r="CD142" s="116">
        <f t="shared" si="108"/>
        <v>-0.58942720000000004</v>
      </c>
      <c r="CE142" s="116">
        <f t="shared" si="109"/>
        <v>2.6431999999999966E-2</v>
      </c>
      <c r="CF142" s="116">
        <f t="shared" si="110"/>
        <v>-0.66407680000000002</v>
      </c>
      <c r="CG142" s="116">
        <f t="shared" si="111"/>
        <v>-0.15053903448275868</v>
      </c>
      <c r="CH142" s="116">
        <f t="shared" si="112"/>
        <v>-0.73126144000000004</v>
      </c>
      <c r="CI142" s="116">
        <f t="shared" si="113"/>
        <v>-0.31252926511627915</v>
      </c>
      <c r="CJ142" s="116">
        <f t="shared" si="114"/>
        <v>-0.75251053544186053</v>
      </c>
      <c r="CK142" s="116">
        <f t="shared" si="115"/>
        <v>-0.37765807157894754</v>
      </c>
      <c r="CL142" s="116">
        <f t="shared" si="116"/>
        <v>-0.75904799299622649</v>
      </c>
      <c r="CM142" s="116">
        <f t="shared" si="117"/>
        <v>-0.39188302994285729</v>
      </c>
      <c r="CN142" s="116">
        <f t="shared" si="118"/>
        <v>-0.76428571428571423</v>
      </c>
      <c r="CO142" s="116">
        <f t="shared" si="119"/>
        <v>-0.4107142857142857</v>
      </c>
    </row>
    <row r="143" spans="1:93">
      <c r="A143" s="41" t="s">
        <v>162</v>
      </c>
      <c r="B143" s="33" t="s">
        <v>14</v>
      </c>
      <c r="C143" s="33">
        <v>4</v>
      </c>
      <c r="D143" s="33">
        <v>4</v>
      </c>
      <c r="E143" s="33">
        <v>4</v>
      </c>
      <c r="F143" s="33"/>
      <c r="G143" s="33"/>
      <c r="H143" s="33"/>
      <c r="I143" s="33"/>
      <c r="K143" s="103">
        <f>_xlfn.XLOOKUP($C143,'SQUO grid'!$B$4:$B$18,'SQUO grid'!C$4:C$18,"error",0,1)</f>
        <v>3</v>
      </c>
      <c r="L143" s="103">
        <f>_xlfn.XLOOKUP($C143,'SQUO grid'!$B$4:$B$18,'SQUO grid'!D$4:D$18,"error",0,1)</f>
        <v>9</v>
      </c>
      <c r="M143" s="103">
        <f>_xlfn.XLOOKUP($C143,'SQUO grid'!$B$4:$B$18,'SQUO grid'!E$4:E$18,"error",0,1)</f>
        <v>6</v>
      </c>
      <c r="N143" s="103">
        <f>_xlfn.XLOOKUP($C143,'SQUO grid'!$B$4:$B$18,'SQUO grid'!F$4:F$18,"error",0,1)</f>
        <v>12</v>
      </c>
      <c r="O143" s="103">
        <f>_xlfn.XLOOKUP($C143,'SQUO grid'!$B$4:$B$18,'SQUO grid'!G$4:G$18,"error",0,1)</f>
        <v>12.05</v>
      </c>
      <c r="P143" s="103">
        <f>_xlfn.XLOOKUP($C143,'SQUO grid'!$B$4:$B$18,'SQUO grid'!H$4:H$18,"error",0,1)</f>
        <v>14</v>
      </c>
      <c r="Q143" s="103">
        <f>_xlfn.XLOOKUP($C143,'SQUO grid'!$B$4:$B$18,'SQUO grid'!I$4:I$18,"error",0,1)</f>
        <v>13</v>
      </c>
      <c r="R143" s="103">
        <f>_xlfn.XLOOKUP($C143,'SQUO grid'!$B$4:$B$18,'SQUO grid'!J$4:J$18,"error",0,1)</f>
        <v>17</v>
      </c>
      <c r="S143" s="103">
        <f>_xlfn.XLOOKUP($C143,'SQUO grid'!$B$4:$B$18,'SQUO grid'!K$4:K$18,"error",0,1)</f>
        <v>15</v>
      </c>
      <c r="T143" s="103">
        <f>_xlfn.XLOOKUP($C143,'SQUO grid'!$B$4:$B$18,'SQUO grid'!L$4:L$18,"error",0,1)</f>
        <v>20</v>
      </c>
      <c r="U143" s="103">
        <f>_xlfn.XLOOKUP($C143,'SQUO grid'!$B$4:$B$18,'SQUO grid'!M$4:M$18,"error",0,1)</f>
        <v>22</v>
      </c>
      <c r="V143" s="103">
        <f>_xlfn.XLOOKUP($C143,'SQUO grid'!$B$4:$B$18,'SQUO grid'!N$4:N$18,"error",0,1)</f>
        <v>29</v>
      </c>
      <c r="W143" s="103">
        <f>_xlfn.XLOOKUP($C143,'SQUO grid'!$B$4:$B$18,'SQUO grid'!O$4:O$18,"error",0,1)</f>
        <v>33</v>
      </c>
      <c r="X143" s="103">
        <f>_xlfn.XLOOKUP($C143,'SQUO grid'!$B$4:$B$18,'SQUO grid'!P$4:P$18,"error",0,1)</f>
        <v>43</v>
      </c>
      <c r="Y143" s="103">
        <f>_xlfn.XLOOKUP($C143,'SQUO grid'!$B$4:$B$18,'SQUO grid'!Q$4:Q$18,"error",0,1)</f>
        <v>43</v>
      </c>
      <c r="Z143" s="103">
        <f>_xlfn.XLOOKUP($C143,'SQUO grid'!$B$4:$B$18,'SQUO grid'!R$4:R$18,"error",0,1)</f>
        <v>57</v>
      </c>
      <c r="AA143" s="103">
        <f>_xlfn.XLOOKUP($C143,'SQUO grid'!$B$4:$B$18,'SQUO grid'!S$4:S$18,"error",0,1)</f>
        <v>53</v>
      </c>
      <c r="AB143" s="103">
        <f>_xlfn.XLOOKUP($C143,'SQUO grid'!$B$4:$B$18,'SQUO grid'!T$4:T$18,"error",0,1)</f>
        <v>70</v>
      </c>
      <c r="AC143" s="103">
        <f>_xlfn.XLOOKUP($C143,'SQUO grid'!$B$4:$B$18,'SQUO grid'!U$4:U$18,"error",0,1)</f>
        <v>63</v>
      </c>
      <c r="AD143" s="103">
        <f>_xlfn.XLOOKUP($C143,'SQUO grid'!$B$4:$B$18,'SQUO grid'!V$4:V$18,"error",0,1)</f>
        <v>84</v>
      </c>
      <c r="AF143" s="103">
        <f>_xlfn.XLOOKUP($D143,'Compiled grid proposal'!$C$5:$C$22,'Compiled grid proposal'!D$5:D$22,"error",0,1)</f>
        <v>2.97</v>
      </c>
      <c r="AG143" s="103">
        <f>_xlfn.XLOOKUP($D143,'Compiled grid proposal'!$C$5:$C$22,'Compiled grid proposal'!E$5:E$22,"error",0,1)</f>
        <v>9.9</v>
      </c>
      <c r="AH143" s="103">
        <f>_xlfn.XLOOKUP($D143,'Compiled grid proposal'!$C$5:$C$22,'Compiled grid proposal'!F$5:F$22,"error",0,1)</f>
        <v>3.5640000000000001</v>
      </c>
      <c r="AI143" s="103">
        <f>_xlfn.XLOOKUP($D143,'Compiled grid proposal'!$C$5:$C$22,'Compiled grid proposal'!G$5:G$22,"error",0,1)</f>
        <v>11.88</v>
      </c>
      <c r="AJ143" s="103">
        <f>_xlfn.XLOOKUP($D143,'Compiled grid proposal'!$C$5:$C$22,'Compiled grid proposal'!H$5:H$22,"error",0,1)</f>
        <v>4.2767999999999997</v>
      </c>
      <c r="AK143" s="103">
        <f>_xlfn.XLOOKUP($D143,'Compiled grid proposal'!$C$5:$C$22,'Compiled grid proposal'!I$5:I$22,"error",0,1)</f>
        <v>14.256</v>
      </c>
      <c r="AL143" s="103">
        <f>_xlfn.XLOOKUP($D143,'Compiled grid proposal'!$C$5:$C$22,'Compiled grid proposal'!J$5:J$22,"error",0,1)</f>
        <v>5.1321599999999998</v>
      </c>
      <c r="AM143" s="103">
        <f>_xlfn.XLOOKUP($D143,'Compiled grid proposal'!$C$5:$C$22,'Compiled grid proposal'!K$5:K$22,"error",0,1)</f>
        <v>17.107199999999999</v>
      </c>
      <c r="AN143" s="103">
        <f>_xlfn.XLOOKUP($D143,'Compiled grid proposal'!$C$5:$C$22,'Compiled grid proposal'!L$5:L$22,"error",0,1)</f>
        <v>6.1585919999999996</v>
      </c>
      <c r="AO143" s="103">
        <f>_xlfn.XLOOKUP($D143,'Compiled grid proposal'!$C$5:$C$22,'Compiled grid proposal'!M$5:M$22,"error",0,1)</f>
        <v>20.528639999999999</v>
      </c>
      <c r="AP143" s="103">
        <f>_xlfn.XLOOKUP($D143,'Compiled grid proposal'!$C$5:$C$22,'Compiled grid proposal'!N$5:N$22,"error",0,1)</f>
        <v>7.3903103999999988</v>
      </c>
      <c r="AQ143" s="103">
        <f>_xlfn.XLOOKUP($D143,'Compiled grid proposal'!$C$5:$C$22,'Compiled grid proposal'!O$5:O$22,"error",0,1)</f>
        <v>24.634367999999998</v>
      </c>
      <c r="AR143" s="103">
        <f>_xlfn.XLOOKUP($D143,'Compiled grid proposal'!$C$5:$C$22,'Compiled grid proposal'!P$5:P$22,"error",0,1)</f>
        <v>8.8683724799999979</v>
      </c>
      <c r="AS143" s="103">
        <f>_xlfn.XLOOKUP($D143,'Compiled grid proposal'!$C$5:$C$22,'Compiled grid proposal'!Q$5:Q$22,"error",0,1)</f>
        <v>29.561241599999995</v>
      </c>
      <c r="AT143" s="103">
        <f>_xlfn.XLOOKUP($D143,'Compiled grid proposal'!$C$5:$C$22,'Compiled grid proposal'!R$5:R$22,"error",0,1)</f>
        <v>10.642046975999998</v>
      </c>
      <c r="AU143" s="103">
        <f>_xlfn.XLOOKUP($D143,'Compiled grid proposal'!$C$5:$C$22,'Compiled grid proposal'!S$5:S$22,"error",0,1)</f>
        <v>35.473489919999992</v>
      </c>
      <c r="AV143" s="103">
        <f>_xlfn.XLOOKUP($D143,'Compiled grid proposal'!$C$5:$C$22,'Compiled grid proposal'!T$5:T$22,"error",0,1)</f>
        <v>12.770456371199996</v>
      </c>
      <c r="AW143" s="103">
        <f>_xlfn.XLOOKUP($D143,'Compiled grid proposal'!$C$5:$C$22,'Compiled grid proposal'!U$5:U$22,"error",0,1)</f>
        <v>42.568187903999991</v>
      </c>
      <c r="AX143" s="103">
        <f>_xlfn.XLOOKUP($D143,'Compiled grid proposal'!$C$5:$C$22,'Compiled grid proposal'!V$5:V$22,"error",0,1)</f>
        <v>14.85</v>
      </c>
      <c r="AY143" s="103">
        <f>_xlfn.XLOOKUP($D143,'Compiled grid proposal'!$C$5:$C$22,'Compiled grid proposal'!W$5:W$22,"error",0,1)</f>
        <v>49.5</v>
      </c>
      <c r="BA143" s="115">
        <f t="shared" si="80"/>
        <v>-2.9999999999999805E-2</v>
      </c>
      <c r="BB143" s="115">
        <f t="shared" si="81"/>
        <v>0.90000000000000036</v>
      </c>
      <c r="BC143" s="115">
        <f t="shared" si="82"/>
        <v>-2.4359999999999999</v>
      </c>
      <c r="BD143" s="115">
        <f t="shared" si="83"/>
        <v>-0.11999999999999922</v>
      </c>
      <c r="BE143" s="115">
        <f t="shared" si="84"/>
        <v>-7.773200000000001</v>
      </c>
      <c r="BF143" s="115">
        <f t="shared" si="85"/>
        <v>0.25600000000000023</v>
      </c>
      <c r="BG143" s="115">
        <f t="shared" si="86"/>
        <v>-7.8678400000000002</v>
      </c>
      <c r="BH143" s="115">
        <f t="shared" si="87"/>
        <v>0.10719999999999885</v>
      </c>
      <c r="BI143" s="115">
        <f t="shared" si="88"/>
        <v>-8.8414080000000013</v>
      </c>
      <c r="BJ143" s="115">
        <f t="shared" si="89"/>
        <v>0.52863999999999933</v>
      </c>
      <c r="BK143" s="115">
        <f t="shared" si="90"/>
        <v>-14.609689600000001</v>
      </c>
      <c r="BL143" s="115">
        <f t="shared" si="91"/>
        <v>-4.3656320000000015</v>
      </c>
      <c r="BM143" s="115">
        <f t="shared" si="92"/>
        <v>-24.131627520000002</v>
      </c>
      <c r="BN143" s="115">
        <f t="shared" si="93"/>
        <v>-13.438758400000005</v>
      </c>
      <c r="BO143" s="115">
        <f t="shared" si="94"/>
        <v>-32.357953024000004</v>
      </c>
      <c r="BP143" s="115">
        <f t="shared" si="95"/>
        <v>-21.526510080000008</v>
      </c>
      <c r="BQ143" s="115">
        <f t="shared" si="96"/>
        <v>-40.229543628800002</v>
      </c>
      <c r="BR143" s="115">
        <f t="shared" si="97"/>
        <v>-27.431812096000009</v>
      </c>
      <c r="BS143" s="115">
        <f t="shared" si="98"/>
        <v>-48.15</v>
      </c>
      <c r="BT143" s="115">
        <f t="shared" si="99"/>
        <v>-34.5</v>
      </c>
      <c r="BV143" s="116">
        <f t="shared" si="100"/>
        <v>-9.9999999999999343E-3</v>
      </c>
      <c r="BW143" s="116">
        <f t="shared" si="101"/>
        <v>0.10000000000000003</v>
      </c>
      <c r="BX143" s="116">
        <f t="shared" si="102"/>
        <v>-0.40599999999999997</v>
      </c>
      <c r="BY143" s="116">
        <f t="shared" si="103"/>
        <v>-9.9999999999999343E-3</v>
      </c>
      <c r="BZ143" s="116">
        <f t="shared" si="104"/>
        <v>-0.64507883817427392</v>
      </c>
      <c r="CA143" s="116">
        <f t="shared" si="105"/>
        <v>1.8285714285714301E-2</v>
      </c>
      <c r="CB143" s="116">
        <f t="shared" si="106"/>
        <v>-0.60521846153846159</v>
      </c>
      <c r="CC143" s="116">
        <f t="shared" si="107"/>
        <v>6.3058823529411091E-3</v>
      </c>
      <c r="CD143" s="116">
        <f t="shared" si="108"/>
        <v>-0.58942720000000004</v>
      </c>
      <c r="CE143" s="116">
        <f t="shared" si="109"/>
        <v>2.6431999999999966E-2</v>
      </c>
      <c r="CF143" s="116">
        <f t="shared" si="110"/>
        <v>-0.66407680000000002</v>
      </c>
      <c r="CG143" s="116">
        <f t="shared" si="111"/>
        <v>-0.15053903448275868</v>
      </c>
      <c r="CH143" s="116">
        <f t="shared" si="112"/>
        <v>-0.73126144000000004</v>
      </c>
      <c r="CI143" s="116">
        <f t="shared" si="113"/>
        <v>-0.31252926511627915</v>
      </c>
      <c r="CJ143" s="116">
        <f t="shared" si="114"/>
        <v>-0.75251053544186053</v>
      </c>
      <c r="CK143" s="116">
        <f t="shared" si="115"/>
        <v>-0.37765807157894754</v>
      </c>
      <c r="CL143" s="116">
        <f t="shared" si="116"/>
        <v>-0.75904799299622649</v>
      </c>
      <c r="CM143" s="116">
        <f t="shared" si="117"/>
        <v>-0.39188302994285729</v>
      </c>
      <c r="CN143" s="116">
        <f t="shared" si="118"/>
        <v>-0.76428571428571423</v>
      </c>
      <c r="CO143" s="116">
        <f t="shared" si="119"/>
        <v>-0.4107142857142857</v>
      </c>
    </row>
    <row r="144" spans="1:93" ht="14.5" thickBot="1">
      <c r="A144" s="31" t="s">
        <v>163</v>
      </c>
      <c r="B144" s="33" t="s">
        <v>10</v>
      </c>
      <c r="C144" s="97">
        <v>3</v>
      </c>
      <c r="D144" s="44">
        <v>3</v>
      </c>
      <c r="E144" s="44">
        <v>3</v>
      </c>
      <c r="F144" s="44"/>
      <c r="G144" s="44"/>
      <c r="H144" s="44"/>
      <c r="I144" s="44"/>
      <c r="K144" s="103">
        <f>_xlfn.XLOOKUP($C144,'SQUO grid'!$B$4:$B$18,'SQUO grid'!C$4:C$18,"error",0,1)</f>
        <v>1</v>
      </c>
      <c r="L144" s="103">
        <f>_xlfn.XLOOKUP($C144,'SQUO grid'!$B$4:$B$18,'SQUO grid'!D$4:D$18,"error",0,1)</f>
        <v>3</v>
      </c>
      <c r="M144" s="103">
        <f>_xlfn.XLOOKUP($C144,'SQUO grid'!$B$4:$B$18,'SQUO grid'!E$4:E$18,"error",0,1)</f>
        <v>3</v>
      </c>
      <c r="N144" s="103">
        <f>_xlfn.XLOOKUP($C144,'SQUO grid'!$B$4:$B$18,'SQUO grid'!F$4:F$18,"error",0,1)</f>
        <v>8</v>
      </c>
      <c r="O144" s="103">
        <f>_xlfn.XLOOKUP($C144,'SQUO grid'!$B$4:$B$18,'SQUO grid'!G$4:G$18,"error",0,1)</f>
        <v>4</v>
      </c>
      <c r="P144" s="103">
        <f>_xlfn.XLOOKUP($C144,'SQUO grid'!$B$4:$B$18,'SQUO grid'!H$4:H$18,"error",0,1)</f>
        <v>12</v>
      </c>
      <c r="Q144" s="103">
        <f>_xlfn.XLOOKUP($C144,'SQUO grid'!$B$4:$B$18,'SQUO grid'!I$4:I$18,"error",0,1)</f>
        <v>9</v>
      </c>
      <c r="R144" s="103">
        <f>_xlfn.XLOOKUP($C144,'SQUO grid'!$B$4:$B$18,'SQUO grid'!J$4:J$18,"error",0,1)</f>
        <v>12</v>
      </c>
      <c r="S144" s="103">
        <f>_xlfn.XLOOKUP($C144,'SQUO grid'!$B$4:$B$18,'SQUO grid'!K$4:K$18,"error",0,1)</f>
        <v>12.05</v>
      </c>
      <c r="T144" s="103">
        <f>_xlfn.XLOOKUP($C144,'SQUO grid'!$B$4:$B$18,'SQUO grid'!L$4:L$18,"error",0,1)</f>
        <v>16</v>
      </c>
      <c r="U144" s="103">
        <f>_xlfn.XLOOKUP($C144,'SQUO grid'!$B$4:$B$18,'SQUO grid'!M$4:M$18,"error",0,1)</f>
        <v>17</v>
      </c>
      <c r="V144" s="103">
        <f>_xlfn.XLOOKUP($C144,'SQUO grid'!$B$4:$B$18,'SQUO grid'!N$4:N$18,"error",0,1)</f>
        <v>22</v>
      </c>
      <c r="W144" s="103">
        <f>_xlfn.XLOOKUP($C144,'SQUO grid'!$B$4:$B$18,'SQUO grid'!O$4:O$18,"error",0,1)</f>
        <v>22</v>
      </c>
      <c r="X144" s="103">
        <f>_xlfn.XLOOKUP($C144,'SQUO grid'!$B$4:$B$18,'SQUO grid'!P$4:P$18,"error",0,1)</f>
        <v>29</v>
      </c>
      <c r="Y144" s="103">
        <f>_xlfn.XLOOKUP($C144,'SQUO grid'!$B$4:$B$18,'SQUO grid'!Q$4:Q$18,"error",0,1)</f>
        <v>33</v>
      </c>
      <c r="Z144" s="103">
        <f>_xlfn.XLOOKUP($C144,'SQUO grid'!$B$4:$B$18,'SQUO grid'!R$4:R$18,"error",0,1)</f>
        <v>43</v>
      </c>
      <c r="AA144" s="103">
        <f>_xlfn.XLOOKUP($C144,'SQUO grid'!$B$4:$B$18,'SQUO grid'!S$4:S$18,"error",0,1)</f>
        <v>43</v>
      </c>
      <c r="AB144" s="103">
        <f>_xlfn.XLOOKUP($C144,'SQUO grid'!$B$4:$B$18,'SQUO grid'!T$4:T$18,"error",0,1)</f>
        <v>57</v>
      </c>
      <c r="AC144" s="103">
        <f>_xlfn.XLOOKUP($C144,'SQUO grid'!$B$4:$B$18,'SQUO grid'!U$4:U$18,"error",0,1)</f>
        <v>51</v>
      </c>
      <c r="AD144" s="103">
        <f>_xlfn.XLOOKUP($C144,'SQUO grid'!$B$4:$B$18,'SQUO grid'!V$4:V$18,"error",0,1)</f>
        <v>68</v>
      </c>
      <c r="AF144" s="103">
        <f>_xlfn.XLOOKUP($D144,'Compiled grid proposal'!$C$5:$C$22,'Compiled grid proposal'!D$5:D$22,"error",0,1)</f>
        <v>2.3400000000000003</v>
      </c>
      <c r="AG144" s="103">
        <f>_xlfn.XLOOKUP($D144,'Compiled grid proposal'!$C$5:$C$22,'Compiled grid proposal'!E$5:E$22,"error",0,1)</f>
        <v>7.8000000000000007</v>
      </c>
      <c r="AH144" s="103">
        <f>_xlfn.XLOOKUP($D144,'Compiled grid proposal'!$C$5:$C$22,'Compiled grid proposal'!F$5:F$22,"error",0,1)</f>
        <v>2.8080000000000003</v>
      </c>
      <c r="AI144" s="103">
        <f>_xlfn.XLOOKUP($D144,'Compiled grid proposal'!$C$5:$C$22,'Compiled grid proposal'!G$5:G$22,"error",0,1)</f>
        <v>9.3600000000000012</v>
      </c>
      <c r="AJ144" s="103">
        <f>_xlfn.XLOOKUP($D144,'Compiled grid proposal'!$C$5:$C$22,'Compiled grid proposal'!H$5:H$22,"error",0,1)</f>
        <v>3.3696000000000002</v>
      </c>
      <c r="AK144" s="103">
        <f>_xlfn.XLOOKUP($D144,'Compiled grid proposal'!$C$5:$C$22,'Compiled grid proposal'!I$5:I$22,"error",0,1)</f>
        <v>11.232000000000001</v>
      </c>
      <c r="AL144" s="103">
        <f>_xlfn.XLOOKUP($D144,'Compiled grid proposal'!$C$5:$C$22,'Compiled grid proposal'!J$5:J$22,"error",0,1)</f>
        <v>4.04352</v>
      </c>
      <c r="AM144" s="103">
        <f>_xlfn.XLOOKUP($D144,'Compiled grid proposal'!$C$5:$C$22,'Compiled grid proposal'!K$5:K$22,"error",0,1)</f>
        <v>13.478400000000001</v>
      </c>
      <c r="AN144" s="103">
        <f>_xlfn.XLOOKUP($D144,'Compiled grid proposal'!$C$5:$C$22,'Compiled grid proposal'!L$5:L$22,"error",0,1)</f>
        <v>4.8522239999999996</v>
      </c>
      <c r="AO144" s="103">
        <f>_xlfn.XLOOKUP($D144,'Compiled grid proposal'!$C$5:$C$22,'Compiled grid proposal'!M$5:M$22,"error",0,1)</f>
        <v>16.17408</v>
      </c>
      <c r="AP144" s="103">
        <f>_xlfn.XLOOKUP($D144,'Compiled grid proposal'!$C$5:$C$22,'Compiled grid proposal'!N$5:N$22,"error",0,1)</f>
        <v>5.8226687999999998</v>
      </c>
      <c r="AQ144" s="103">
        <f>_xlfn.XLOOKUP($D144,'Compiled grid proposal'!$C$5:$C$22,'Compiled grid proposal'!O$5:O$22,"error",0,1)</f>
        <v>19.408895999999999</v>
      </c>
      <c r="AR144" s="103">
        <f>_xlfn.XLOOKUP($D144,'Compiled grid proposal'!$C$5:$C$22,'Compiled grid proposal'!P$5:P$22,"error",0,1)</f>
        <v>6.9872025599999992</v>
      </c>
      <c r="AS144" s="103">
        <f>_xlfn.XLOOKUP($D144,'Compiled grid proposal'!$C$5:$C$22,'Compiled grid proposal'!Q$5:Q$22,"error",0,1)</f>
        <v>23.290675199999999</v>
      </c>
      <c r="AT144" s="103">
        <f>_xlfn.XLOOKUP($D144,'Compiled grid proposal'!$C$5:$C$22,'Compiled grid proposal'!R$5:R$22,"error",0,1)</f>
        <v>8.3846430719999994</v>
      </c>
      <c r="AU144" s="103">
        <f>_xlfn.XLOOKUP($D144,'Compiled grid proposal'!$C$5:$C$22,'Compiled grid proposal'!S$5:S$22,"error",0,1)</f>
        <v>27.948810239999997</v>
      </c>
      <c r="AV144" s="103">
        <f>_xlfn.XLOOKUP($D144,'Compiled grid proposal'!$C$5:$C$22,'Compiled grid proposal'!T$5:T$22,"error",0,1)</f>
        <v>10.061571686399999</v>
      </c>
      <c r="AW144" s="103">
        <f>_xlfn.XLOOKUP($D144,'Compiled grid proposal'!$C$5:$C$22,'Compiled grid proposal'!U$5:U$22,"error",0,1)</f>
        <v>33.538572287999997</v>
      </c>
      <c r="AX144" s="103">
        <f>_xlfn.XLOOKUP($D144,'Compiled grid proposal'!$C$5:$C$22,'Compiled grid proposal'!V$5:V$22,"error",0,1)</f>
        <v>11.7</v>
      </c>
      <c r="AY144" s="103">
        <f>_xlfn.XLOOKUP($D144,'Compiled grid proposal'!$C$5:$C$22,'Compiled grid proposal'!W$5:W$22,"error",0,1)</f>
        <v>39</v>
      </c>
      <c r="BA144" s="115">
        <f t="shared" si="80"/>
        <v>1.3400000000000003</v>
      </c>
      <c r="BB144" s="115">
        <f t="shared" si="81"/>
        <v>4.8000000000000007</v>
      </c>
      <c r="BC144" s="115">
        <f t="shared" si="82"/>
        <v>-0.19199999999999973</v>
      </c>
      <c r="BD144" s="115">
        <f t="shared" si="83"/>
        <v>1.3600000000000012</v>
      </c>
      <c r="BE144" s="115">
        <f t="shared" si="84"/>
        <v>-0.63039999999999985</v>
      </c>
      <c r="BF144" s="115">
        <f t="shared" si="85"/>
        <v>-0.76799999999999891</v>
      </c>
      <c r="BG144" s="115">
        <f t="shared" si="86"/>
        <v>-4.95648</v>
      </c>
      <c r="BH144" s="115">
        <f t="shared" si="87"/>
        <v>1.4784000000000006</v>
      </c>
      <c r="BI144" s="115">
        <f t="shared" si="88"/>
        <v>-7.1977760000000011</v>
      </c>
      <c r="BJ144" s="115">
        <f t="shared" si="89"/>
        <v>0.17408000000000001</v>
      </c>
      <c r="BK144" s="115">
        <f t="shared" si="90"/>
        <v>-11.177331200000001</v>
      </c>
      <c r="BL144" s="115">
        <f t="shared" si="91"/>
        <v>-2.5911040000000014</v>
      </c>
      <c r="BM144" s="115">
        <f t="shared" si="92"/>
        <v>-15.01279744</v>
      </c>
      <c r="BN144" s="115">
        <f t="shared" si="93"/>
        <v>-5.709324800000001</v>
      </c>
      <c r="BO144" s="115">
        <f t="shared" si="94"/>
        <v>-24.615356928000001</v>
      </c>
      <c r="BP144" s="115">
        <f t="shared" si="95"/>
        <v>-15.051189760000003</v>
      </c>
      <c r="BQ144" s="115">
        <f t="shared" si="96"/>
        <v>-32.938428313599999</v>
      </c>
      <c r="BR144" s="115">
        <f t="shared" si="97"/>
        <v>-23.461427712000003</v>
      </c>
      <c r="BS144" s="115">
        <f t="shared" si="98"/>
        <v>-39.299999999999997</v>
      </c>
      <c r="BT144" s="115">
        <f t="shared" si="99"/>
        <v>-29</v>
      </c>
      <c r="BV144" s="116">
        <f t="shared" si="100"/>
        <v>1.3400000000000003</v>
      </c>
      <c r="BW144" s="116">
        <f t="shared" si="101"/>
        <v>1.6000000000000003</v>
      </c>
      <c r="BX144" s="116">
        <f t="shared" si="102"/>
        <v>-6.3999999999999904E-2</v>
      </c>
      <c r="BY144" s="116">
        <f t="shared" si="103"/>
        <v>0.17000000000000015</v>
      </c>
      <c r="BZ144" s="116">
        <f t="shared" si="104"/>
        <v>-0.15759999999999996</v>
      </c>
      <c r="CA144" s="116">
        <f t="shared" si="105"/>
        <v>-6.3999999999999904E-2</v>
      </c>
      <c r="CB144" s="116">
        <f t="shared" si="106"/>
        <v>-0.55071999999999999</v>
      </c>
      <c r="CC144" s="116">
        <f t="shared" si="107"/>
        <v>0.12320000000000005</v>
      </c>
      <c r="CD144" s="116">
        <f t="shared" si="108"/>
        <v>-0.59732580912863076</v>
      </c>
      <c r="CE144" s="116">
        <f t="shared" si="109"/>
        <v>1.0880000000000001E-2</v>
      </c>
      <c r="CF144" s="116">
        <f t="shared" si="110"/>
        <v>-0.65749007058823539</v>
      </c>
      <c r="CG144" s="116">
        <f t="shared" si="111"/>
        <v>-0.11777745454545462</v>
      </c>
      <c r="CH144" s="116">
        <f t="shared" si="112"/>
        <v>-0.68239988363636361</v>
      </c>
      <c r="CI144" s="116">
        <f t="shared" si="113"/>
        <v>-0.19687326896551727</v>
      </c>
      <c r="CJ144" s="116">
        <f t="shared" si="114"/>
        <v>-0.74591990690909094</v>
      </c>
      <c r="CK144" s="116">
        <f t="shared" si="115"/>
        <v>-0.35002766883720937</v>
      </c>
      <c r="CL144" s="116">
        <f t="shared" si="116"/>
        <v>-0.76600996078139538</v>
      </c>
      <c r="CM144" s="116">
        <f t="shared" si="117"/>
        <v>-0.41160399494736849</v>
      </c>
      <c r="CN144" s="116">
        <f t="shared" si="118"/>
        <v>-0.77058823529411757</v>
      </c>
      <c r="CO144" s="116">
        <f t="shared" si="119"/>
        <v>-0.4264705882352941</v>
      </c>
    </row>
    <row r="145" spans="1:93" ht="14.5" thickBot="1">
      <c r="A145" s="32" t="s">
        <v>164</v>
      </c>
      <c r="B145" s="35" t="s">
        <v>10</v>
      </c>
      <c r="C145" s="99">
        <v>3</v>
      </c>
      <c r="D145" s="35">
        <v>3</v>
      </c>
      <c r="E145" s="35">
        <v>3</v>
      </c>
      <c r="F145" s="35"/>
      <c r="G145" s="35"/>
      <c r="H145" s="35"/>
      <c r="I145" s="35"/>
      <c r="K145" s="103">
        <f>_xlfn.XLOOKUP($C145,'SQUO grid'!$B$4:$B$18,'SQUO grid'!C$4:C$18,"error",0,1)</f>
        <v>1</v>
      </c>
      <c r="L145" s="103">
        <f>_xlfn.XLOOKUP($C145,'SQUO grid'!$B$4:$B$18,'SQUO grid'!D$4:D$18,"error",0,1)</f>
        <v>3</v>
      </c>
      <c r="M145" s="103">
        <f>_xlfn.XLOOKUP($C145,'SQUO grid'!$B$4:$B$18,'SQUO grid'!E$4:E$18,"error",0,1)</f>
        <v>3</v>
      </c>
      <c r="N145" s="103">
        <f>_xlfn.XLOOKUP($C145,'SQUO grid'!$B$4:$B$18,'SQUO grid'!F$4:F$18,"error",0,1)</f>
        <v>8</v>
      </c>
      <c r="O145" s="103">
        <f>_xlfn.XLOOKUP($C145,'SQUO grid'!$B$4:$B$18,'SQUO grid'!G$4:G$18,"error",0,1)</f>
        <v>4</v>
      </c>
      <c r="P145" s="103">
        <f>_xlfn.XLOOKUP($C145,'SQUO grid'!$B$4:$B$18,'SQUO grid'!H$4:H$18,"error",0,1)</f>
        <v>12</v>
      </c>
      <c r="Q145" s="103">
        <f>_xlfn.XLOOKUP($C145,'SQUO grid'!$B$4:$B$18,'SQUO grid'!I$4:I$18,"error",0,1)</f>
        <v>9</v>
      </c>
      <c r="R145" s="103">
        <f>_xlfn.XLOOKUP($C145,'SQUO grid'!$B$4:$B$18,'SQUO grid'!J$4:J$18,"error",0,1)</f>
        <v>12</v>
      </c>
      <c r="S145" s="103">
        <f>_xlfn.XLOOKUP($C145,'SQUO grid'!$B$4:$B$18,'SQUO grid'!K$4:K$18,"error",0,1)</f>
        <v>12.05</v>
      </c>
      <c r="T145" s="103">
        <f>_xlfn.XLOOKUP($C145,'SQUO grid'!$B$4:$B$18,'SQUO grid'!L$4:L$18,"error",0,1)</f>
        <v>16</v>
      </c>
      <c r="U145" s="103">
        <f>_xlfn.XLOOKUP($C145,'SQUO grid'!$B$4:$B$18,'SQUO grid'!M$4:M$18,"error",0,1)</f>
        <v>17</v>
      </c>
      <c r="V145" s="103">
        <f>_xlfn.XLOOKUP($C145,'SQUO grid'!$B$4:$B$18,'SQUO grid'!N$4:N$18,"error",0,1)</f>
        <v>22</v>
      </c>
      <c r="W145" s="103">
        <f>_xlfn.XLOOKUP($C145,'SQUO grid'!$B$4:$B$18,'SQUO grid'!O$4:O$18,"error",0,1)</f>
        <v>22</v>
      </c>
      <c r="X145" s="103">
        <f>_xlfn.XLOOKUP($C145,'SQUO grid'!$B$4:$B$18,'SQUO grid'!P$4:P$18,"error",0,1)</f>
        <v>29</v>
      </c>
      <c r="Y145" s="103">
        <f>_xlfn.XLOOKUP($C145,'SQUO grid'!$B$4:$B$18,'SQUO grid'!Q$4:Q$18,"error",0,1)</f>
        <v>33</v>
      </c>
      <c r="Z145" s="103">
        <f>_xlfn.XLOOKUP($C145,'SQUO grid'!$B$4:$B$18,'SQUO grid'!R$4:R$18,"error",0,1)</f>
        <v>43</v>
      </c>
      <c r="AA145" s="103">
        <f>_xlfn.XLOOKUP($C145,'SQUO grid'!$B$4:$B$18,'SQUO grid'!S$4:S$18,"error",0,1)</f>
        <v>43</v>
      </c>
      <c r="AB145" s="103">
        <f>_xlfn.XLOOKUP($C145,'SQUO grid'!$B$4:$B$18,'SQUO grid'!T$4:T$18,"error",0,1)</f>
        <v>57</v>
      </c>
      <c r="AC145" s="103">
        <f>_xlfn.XLOOKUP($C145,'SQUO grid'!$B$4:$B$18,'SQUO grid'!U$4:U$18,"error",0,1)</f>
        <v>51</v>
      </c>
      <c r="AD145" s="103">
        <f>_xlfn.XLOOKUP($C145,'SQUO grid'!$B$4:$B$18,'SQUO grid'!V$4:V$18,"error",0,1)</f>
        <v>68</v>
      </c>
      <c r="AF145" s="103">
        <f>_xlfn.XLOOKUP($D145,'Compiled grid proposal'!$C$5:$C$22,'Compiled grid proposal'!D$5:D$22,"error",0,1)</f>
        <v>2.3400000000000003</v>
      </c>
      <c r="AG145" s="103">
        <f>_xlfn.XLOOKUP($D145,'Compiled grid proposal'!$C$5:$C$22,'Compiled grid proposal'!E$5:E$22,"error",0,1)</f>
        <v>7.8000000000000007</v>
      </c>
      <c r="AH145" s="103">
        <f>_xlfn.XLOOKUP($D145,'Compiled grid proposal'!$C$5:$C$22,'Compiled grid proposal'!F$5:F$22,"error",0,1)</f>
        <v>2.8080000000000003</v>
      </c>
      <c r="AI145" s="103">
        <f>_xlfn.XLOOKUP($D145,'Compiled grid proposal'!$C$5:$C$22,'Compiled grid proposal'!G$5:G$22,"error",0,1)</f>
        <v>9.3600000000000012</v>
      </c>
      <c r="AJ145" s="103">
        <f>_xlfn.XLOOKUP($D145,'Compiled grid proposal'!$C$5:$C$22,'Compiled grid proposal'!H$5:H$22,"error",0,1)</f>
        <v>3.3696000000000002</v>
      </c>
      <c r="AK145" s="103">
        <f>_xlfn.XLOOKUP($D145,'Compiled grid proposal'!$C$5:$C$22,'Compiled grid proposal'!I$5:I$22,"error",0,1)</f>
        <v>11.232000000000001</v>
      </c>
      <c r="AL145" s="103">
        <f>_xlfn.XLOOKUP($D145,'Compiled grid proposal'!$C$5:$C$22,'Compiled grid proposal'!J$5:J$22,"error",0,1)</f>
        <v>4.04352</v>
      </c>
      <c r="AM145" s="103">
        <f>_xlfn.XLOOKUP($D145,'Compiled grid proposal'!$C$5:$C$22,'Compiled grid proposal'!K$5:K$22,"error",0,1)</f>
        <v>13.478400000000001</v>
      </c>
      <c r="AN145" s="103">
        <f>_xlfn.XLOOKUP($D145,'Compiled grid proposal'!$C$5:$C$22,'Compiled grid proposal'!L$5:L$22,"error",0,1)</f>
        <v>4.8522239999999996</v>
      </c>
      <c r="AO145" s="103">
        <f>_xlfn.XLOOKUP($D145,'Compiled grid proposal'!$C$5:$C$22,'Compiled grid proposal'!M$5:M$22,"error",0,1)</f>
        <v>16.17408</v>
      </c>
      <c r="AP145" s="103">
        <f>_xlfn.XLOOKUP($D145,'Compiled grid proposal'!$C$5:$C$22,'Compiled grid proposal'!N$5:N$22,"error",0,1)</f>
        <v>5.8226687999999998</v>
      </c>
      <c r="AQ145" s="103">
        <f>_xlfn.XLOOKUP($D145,'Compiled grid proposal'!$C$5:$C$22,'Compiled grid proposal'!O$5:O$22,"error",0,1)</f>
        <v>19.408895999999999</v>
      </c>
      <c r="AR145" s="103">
        <f>_xlfn.XLOOKUP($D145,'Compiled grid proposal'!$C$5:$C$22,'Compiled grid proposal'!P$5:P$22,"error",0,1)</f>
        <v>6.9872025599999992</v>
      </c>
      <c r="AS145" s="103">
        <f>_xlfn.XLOOKUP($D145,'Compiled grid proposal'!$C$5:$C$22,'Compiled grid proposal'!Q$5:Q$22,"error",0,1)</f>
        <v>23.290675199999999</v>
      </c>
      <c r="AT145" s="103">
        <f>_xlfn.XLOOKUP($D145,'Compiled grid proposal'!$C$5:$C$22,'Compiled grid proposal'!R$5:R$22,"error",0,1)</f>
        <v>8.3846430719999994</v>
      </c>
      <c r="AU145" s="103">
        <f>_xlfn.XLOOKUP($D145,'Compiled grid proposal'!$C$5:$C$22,'Compiled grid proposal'!S$5:S$22,"error",0,1)</f>
        <v>27.948810239999997</v>
      </c>
      <c r="AV145" s="103">
        <f>_xlfn.XLOOKUP($D145,'Compiled grid proposal'!$C$5:$C$22,'Compiled grid proposal'!T$5:T$22,"error",0,1)</f>
        <v>10.061571686399999</v>
      </c>
      <c r="AW145" s="103">
        <f>_xlfn.XLOOKUP($D145,'Compiled grid proposal'!$C$5:$C$22,'Compiled grid proposal'!U$5:U$22,"error",0,1)</f>
        <v>33.538572287999997</v>
      </c>
      <c r="AX145" s="103">
        <f>_xlfn.XLOOKUP($D145,'Compiled grid proposal'!$C$5:$C$22,'Compiled grid proposal'!V$5:V$22,"error",0,1)</f>
        <v>11.7</v>
      </c>
      <c r="AY145" s="103">
        <f>_xlfn.XLOOKUP($D145,'Compiled grid proposal'!$C$5:$C$22,'Compiled grid proposal'!W$5:W$22,"error",0,1)</f>
        <v>39</v>
      </c>
      <c r="BA145" s="115">
        <f t="shared" si="80"/>
        <v>1.3400000000000003</v>
      </c>
      <c r="BB145" s="115">
        <f t="shared" si="81"/>
        <v>4.8000000000000007</v>
      </c>
      <c r="BC145" s="115">
        <f t="shared" si="82"/>
        <v>-0.19199999999999973</v>
      </c>
      <c r="BD145" s="115">
        <f t="shared" si="83"/>
        <v>1.3600000000000012</v>
      </c>
      <c r="BE145" s="115">
        <f t="shared" si="84"/>
        <v>-0.63039999999999985</v>
      </c>
      <c r="BF145" s="115">
        <f t="shared" si="85"/>
        <v>-0.76799999999999891</v>
      </c>
      <c r="BG145" s="115">
        <f t="shared" si="86"/>
        <v>-4.95648</v>
      </c>
      <c r="BH145" s="115">
        <f t="shared" si="87"/>
        <v>1.4784000000000006</v>
      </c>
      <c r="BI145" s="115">
        <f t="shared" si="88"/>
        <v>-7.1977760000000011</v>
      </c>
      <c r="BJ145" s="115">
        <f t="shared" si="89"/>
        <v>0.17408000000000001</v>
      </c>
      <c r="BK145" s="115">
        <f t="shared" si="90"/>
        <v>-11.177331200000001</v>
      </c>
      <c r="BL145" s="115">
        <f t="shared" si="91"/>
        <v>-2.5911040000000014</v>
      </c>
      <c r="BM145" s="115">
        <f t="shared" si="92"/>
        <v>-15.01279744</v>
      </c>
      <c r="BN145" s="115">
        <f t="shared" si="93"/>
        <v>-5.709324800000001</v>
      </c>
      <c r="BO145" s="115">
        <f t="shared" si="94"/>
        <v>-24.615356928000001</v>
      </c>
      <c r="BP145" s="115">
        <f t="shared" si="95"/>
        <v>-15.051189760000003</v>
      </c>
      <c r="BQ145" s="115">
        <f t="shared" si="96"/>
        <v>-32.938428313599999</v>
      </c>
      <c r="BR145" s="115">
        <f t="shared" si="97"/>
        <v>-23.461427712000003</v>
      </c>
      <c r="BS145" s="115">
        <f t="shared" si="98"/>
        <v>-39.299999999999997</v>
      </c>
      <c r="BT145" s="115">
        <f t="shared" si="99"/>
        <v>-29</v>
      </c>
      <c r="BV145" s="116">
        <f t="shared" si="100"/>
        <v>1.3400000000000003</v>
      </c>
      <c r="BW145" s="116">
        <f t="shared" si="101"/>
        <v>1.6000000000000003</v>
      </c>
      <c r="BX145" s="116">
        <f t="shared" si="102"/>
        <v>-6.3999999999999904E-2</v>
      </c>
      <c r="BY145" s="116">
        <f t="shared" si="103"/>
        <v>0.17000000000000015</v>
      </c>
      <c r="BZ145" s="116">
        <f t="shared" si="104"/>
        <v>-0.15759999999999996</v>
      </c>
      <c r="CA145" s="116">
        <f t="shared" si="105"/>
        <v>-6.3999999999999904E-2</v>
      </c>
      <c r="CB145" s="116">
        <f t="shared" si="106"/>
        <v>-0.55071999999999999</v>
      </c>
      <c r="CC145" s="116">
        <f t="shared" si="107"/>
        <v>0.12320000000000005</v>
      </c>
      <c r="CD145" s="116">
        <f t="shared" si="108"/>
        <v>-0.59732580912863076</v>
      </c>
      <c r="CE145" s="116">
        <f t="shared" si="109"/>
        <v>1.0880000000000001E-2</v>
      </c>
      <c r="CF145" s="116">
        <f t="shared" si="110"/>
        <v>-0.65749007058823539</v>
      </c>
      <c r="CG145" s="116">
        <f t="shared" si="111"/>
        <v>-0.11777745454545462</v>
      </c>
      <c r="CH145" s="116">
        <f t="shared" si="112"/>
        <v>-0.68239988363636361</v>
      </c>
      <c r="CI145" s="116">
        <f t="shared" si="113"/>
        <v>-0.19687326896551727</v>
      </c>
      <c r="CJ145" s="116">
        <f t="shared" si="114"/>
        <v>-0.74591990690909094</v>
      </c>
      <c r="CK145" s="116">
        <f t="shared" si="115"/>
        <v>-0.35002766883720937</v>
      </c>
      <c r="CL145" s="116">
        <f t="shared" si="116"/>
        <v>-0.76600996078139538</v>
      </c>
      <c r="CM145" s="116">
        <f t="shared" si="117"/>
        <v>-0.41160399494736849</v>
      </c>
      <c r="CN145" s="116">
        <f t="shared" si="118"/>
        <v>-0.77058823529411757</v>
      </c>
      <c r="CO145" s="116">
        <f t="shared" si="119"/>
        <v>-0.4264705882352941</v>
      </c>
    </row>
    <row r="146" spans="1:93" ht="14.5" thickBot="1">
      <c r="A146" s="32" t="s">
        <v>165</v>
      </c>
      <c r="B146" s="33" t="s">
        <v>10</v>
      </c>
      <c r="C146" s="97">
        <v>3</v>
      </c>
      <c r="D146" s="33">
        <v>3</v>
      </c>
      <c r="E146" s="33">
        <v>4</v>
      </c>
      <c r="F146" s="33"/>
      <c r="G146" s="33"/>
      <c r="H146" s="33"/>
      <c r="I146" s="33" t="s">
        <v>18</v>
      </c>
      <c r="K146" s="103">
        <f>_xlfn.XLOOKUP($C146,'SQUO grid'!$B$4:$B$18,'SQUO grid'!C$4:C$18,"error",0,1)</f>
        <v>1</v>
      </c>
      <c r="L146" s="103">
        <f>_xlfn.XLOOKUP($C146,'SQUO grid'!$B$4:$B$18,'SQUO grid'!D$4:D$18,"error",0,1)</f>
        <v>3</v>
      </c>
      <c r="M146" s="103">
        <f>_xlfn.XLOOKUP($C146,'SQUO grid'!$B$4:$B$18,'SQUO grid'!E$4:E$18,"error",0,1)</f>
        <v>3</v>
      </c>
      <c r="N146" s="103">
        <f>_xlfn.XLOOKUP($C146,'SQUO grid'!$B$4:$B$18,'SQUO grid'!F$4:F$18,"error",0,1)</f>
        <v>8</v>
      </c>
      <c r="O146" s="103">
        <f>_xlfn.XLOOKUP($C146,'SQUO grid'!$B$4:$B$18,'SQUO grid'!G$4:G$18,"error",0,1)</f>
        <v>4</v>
      </c>
      <c r="P146" s="103">
        <f>_xlfn.XLOOKUP($C146,'SQUO grid'!$B$4:$B$18,'SQUO grid'!H$4:H$18,"error",0,1)</f>
        <v>12</v>
      </c>
      <c r="Q146" s="103">
        <f>_xlfn.XLOOKUP($C146,'SQUO grid'!$B$4:$B$18,'SQUO grid'!I$4:I$18,"error",0,1)</f>
        <v>9</v>
      </c>
      <c r="R146" s="103">
        <f>_xlfn.XLOOKUP($C146,'SQUO grid'!$B$4:$B$18,'SQUO grid'!J$4:J$18,"error",0,1)</f>
        <v>12</v>
      </c>
      <c r="S146" s="103">
        <f>_xlfn.XLOOKUP($C146,'SQUO grid'!$B$4:$B$18,'SQUO grid'!K$4:K$18,"error",0,1)</f>
        <v>12.05</v>
      </c>
      <c r="T146" s="103">
        <f>_xlfn.XLOOKUP($C146,'SQUO grid'!$B$4:$B$18,'SQUO grid'!L$4:L$18,"error",0,1)</f>
        <v>16</v>
      </c>
      <c r="U146" s="103">
        <f>_xlfn.XLOOKUP($C146,'SQUO grid'!$B$4:$B$18,'SQUO grid'!M$4:M$18,"error",0,1)</f>
        <v>17</v>
      </c>
      <c r="V146" s="103">
        <f>_xlfn.XLOOKUP($C146,'SQUO grid'!$B$4:$B$18,'SQUO grid'!N$4:N$18,"error",0,1)</f>
        <v>22</v>
      </c>
      <c r="W146" s="103">
        <f>_xlfn.XLOOKUP($C146,'SQUO grid'!$B$4:$B$18,'SQUO grid'!O$4:O$18,"error",0,1)</f>
        <v>22</v>
      </c>
      <c r="X146" s="103">
        <f>_xlfn.XLOOKUP($C146,'SQUO grid'!$B$4:$B$18,'SQUO grid'!P$4:P$18,"error",0,1)</f>
        <v>29</v>
      </c>
      <c r="Y146" s="103">
        <f>_xlfn.XLOOKUP($C146,'SQUO grid'!$B$4:$B$18,'SQUO grid'!Q$4:Q$18,"error",0,1)</f>
        <v>33</v>
      </c>
      <c r="Z146" s="103">
        <f>_xlfn.XLOOKUP($C146,'SQUO grid'!$B$4:$B$18,'SQUO grid'!R$4:R$18,"error",0,1)</f>
        <v>43</v>
      </c>
      <c r="AA146" s="103">
        <f>_xlfn.XLOOKUP($C146,'SQUO grid'!$B$4:$B$18,'SQUO grid'!S$4:S$18,"error",0,1)</f>
        <v>43</v>
      </c>
      <c r="AB146" s="103">
        <f>_xlfn.XLOOKUP($C146,'SQUO grid'!$B$4:$B$18,'SQUO grid'!T$4:T$18,"error",0,1)</f>
        <v>57</v>
      </c>
      <c r="AC146" s="103">
        <f>_xlfn.XLOOKUP($C146,'SQUO grid'!$B$4:$B$18,'SQUO grid'!U$4:U$18,"error",0,1)</f>
        <v>51</v>
      </c>
      <c r="AD146" s="103">
        <f>_xlfn.XLOOKUP($C146,'SQUO grid'!$B$4:$B$18,'SQUO grid'!V$4:V$18,"error",0,1)</f>
        <v>68</v>
      </c>
      <c r="AF146" s="103">
        <f>_xlfn.XLOOKUP($D146,'Compiled grid proposal'!$C$5:$C$22,'Compiled grid proposal'!D$5:D$22,"error",0,1)</f>
        <v>2.3400000000000003</v>
      </c>
      <c r="AG146" s="103">
        <f>_xlfn.XLOOKUP($D146,'Compiled grid proposal'!$C$5:$C$22,'Compiled grid proposal'!E$5:E$22,"error",0,1)</f>
        <v>7.8000000000000007</v>
      </c>
      <c r="AH146" s="103">
        <f>_xlfn.XLOOKUP($D146,'Compiled grid proposal'!$C$5:$C$22,'Compiled grid proposal'!F$5:F$22,"error",0,1)</f>
        <v>2.8080000000000003</v>
      </c>
      <c r="AI146" s="103">
        <f>_xlfn.XLOOKUP($D146,'Compiled grid proposal'!$C$5:$C$22,'Compiled grid proposal'!G$5:G$22,"error",0,1)</f>
        <v>9.3600000000000012</v>
      </c>
      <c r="AJ146" s="103">
        <f>_xlfn.XLOOKUP($D146,'Compiled grid proposal'!$C$5:$C$22,'Compiled grid proposal'!H$5:H$22,"error",0,1)</f>
        <v>3.3696000000000002</v>
      </c>
      <c r="AK146" s="103">
        <f>_xlfn.XLOOKUP($D146,'Compiled grid proposal'!$C$5:$C$22,'Compiled grid proposal'!I$5:I$22,"error",0,1)</f>
        <v>11.232000000000001</v>
      </c>
      <c r="AL146" s="103">
        <f>_xlfn.XLOOKUP($D146,'Compiled grid proposal'!$C$5:$C$22,'Compiled grid proposal'!J$5:J$22,"error",0,1)</f>
        <v>4.04352</v>
      </c>
      <c r="AM146" s="103">
        <f>_xlfn.XLOOKUP($D146,'Compiled grid proposal'!$C$5:$C$22,'Compiled grid proposal'!K$5:K$22,"error",0,1)</f>
        <v>13.478400000000001</v>
      </c>
      <c r="AN146" s="103">
        <f>_xlfn.XLOOKUP($D146,'Compiled grid proposal'!$C$5:$C$22,'Compiled grid proposal'!L$5:L$22,"error",0,1)</f>
        <v>4.8522239999999996</v>
      </c>
      <c r="AO146" s="103">
        <f>_xlfn.XLOOKUP($D146,'Compiled grid proposal'!$C$5:$C$22,'Compiled grid proposal'!M$5:M$22,"error",0,1)</f>
        <v>16.17408</v>
      </c>
      <c r="AP146" s="103">
        <f>_xlfn.XLOOKUP($D146,'Compiled grid proposal'!$C$5:$C$22,'Compiled grid proposal'!N$5:N$22,"error",0,1)</f>
        <v>5.8226687999999998</v>
      </c>
      <c r="AQ146" s="103">
        <f>_xlfn.XLOOKUP($D146,'Compiled grid proposal'!$C$5:$C$22,'Compiled grid proposal'!O$5:O$22,"error",0,1)</f>
        <v>19.408895999999999</v>
      </c>
      <c r="AR146" s="103">
        <f>_xlfn.XLOOKUP($D146,'Compiled grid proposal'!$C$5:$C$22,'Compiled grid proposal'!P$5:P$22,"error",0,1)</f>
        <v>6.9872025599999992</v>
      </c>
      <c r="AS146" s="103">
        <f>_xlfn.XLOOKUP($D146,'Compiled grid proposal'!$C$5:$C$22,'Compiled grid proposal'!Q$5:Q$22,"error",0,1)</f>
        <v>23.290675199999999</v>
      </c>
      <c r="AT146" s="103">
        <f>_xlfn.XLOOKUP($D146,'Compiled grid proposal'!$C$5:$C$22,'Compiled grid proposal'!R$5:R$22,"error",0,1)</f>
        <v>8.3846430719999994</v>
      </c>
      <c r="AU146" s="103">
        <f>_xlfn.XLOOKUP($D146,'Compiled grid proposal'!$C$5:$C$22,'Compiled grid proposal'!S$5:S$22,"error",0,1)</f>
        <v>27.948810239999997</v>
      </c>
      <c r="AV146" s="103">
        <f>_xlfn.XLOOKUP($D146,'Compiled grid proposal'!$C$5:$C$22,'Compiled grid proposal'!T$5:T$22,"error",0,1)</f>
        <v>10.061571686399999</v>
      </c>
      <c r="AW146" s="103">
        <f>_xlfn.XLOOKUP($D146,'Compiled grid proposal'!$C$5:$C$22,'Compiled grid proposal'!U$5:U$22,"error",0,1)</f>
        <v>33.538572287999997</v>
      </c>
      <c r="AX146" s="103">
        <f>_xlfn.XLOOKUP($D146,'Compiled grid proposal'!$C$5:$C$22,'Compiled grid proposal'!V$5:V$22,"error",0,1)</f>
        <v>11.7</v>
      </c>
      <c r="AY146" s="103">
        <f>_xlfn.XLOOKUP($D146,'Compiled grid proposal'!$C$5:$C$22,'Compiled grid proposal'!W$5:W$22,"error",0,1)</f>
        <v>39</v>
      </c>
      <c r="BA146" s="115">
        <f t="shared" si="80"/>
        <v>1.3400000000000003</v>
      </c>
      <c r="BB146" s="115">
        <f t="shared" si="81"/>
        <v>4.8000000000000007</v>
      </c>
      <c r="BC146" s="115">
        <f t="shared" si="82"/>
        <v>-0.19199999999999973</v>
      </c>
      <c r="BD146" s="115">
        <f t="shared" si="83"/>
        <v>1.3600000000000012</v>
      </c>
      <c r="BE146" s="115">
        <f t="shared" si="84"/>
        <v>-0.63039999999999985</v>
      </c>
      <c r="BF146" s="115">
        <f t="shared" si="85"/>
        <v>-0.76799999999999891</v>
      </c>
      <c r="BG146" s="115">
        <f t="shared" si="86"/>
        <v>-4.95648</v>
      </c>
      <c r="BH146" s="115">
        <f t="shared" si="87"/>
        <v>1.4784000000000006</v>
      </c>
      <c r="BI146" s="115">
        <f t="shared" si="88"/>
        <v>-7.1977760000000011</v>
      </c>
      <c r="BJ146" s="115">
        <f t="shared" si="89"/>
        <v>0.17408000000000001</v>
      </c>
      <c r="BK146" s="115">
        <f t="shared" si="90"/>
        <v>-11.177331200000001</v>
      </c>
      <c r="BL146" s="115">
        <f t="shared" si="91"/>
        <v>-2.5911040000000014</v>
      </c>
      <c r="BM146" s="115">
        <f t="shared" si="92"/>
        <v>-15.01279744</v>
      </c>
      <c r="BN146" s="115">
        <f t="shared" si="93"/>
        <v>-5.709324800000001</v>
      </c>
      <c r="BO146" s="115">
        <f t="shared" si="94"/>
        <v>-24.615356928000001</v>
      </c>
      <c r="BP146" s="115">
        <f t="shared" si="95"/>
        <v>-15.051189760000003</v>
      </c>
      <c r="BQ146" s="115">
        <f t="shared" si="96"/>
        <v>-32.938428313599999</v>
      </c>
      <c r="BR146" s="115">
        <f t="shared" si="97"/>
        <v>-23.461427712000003</v>
      </c>
      <c r="BS146" s="115">
        <f t="shared" si="98"/>
        <v>-39.299999999999997</v>
      </c>
      <c r="BT146" s="115">
        <f t="shared" si="99"/>
        <v>-29</v>
      </c>
      <c r="BV146" s="116">
        <f t="shared" si="100"/>
        <v>1.3400000000000003</v>
      </c>
      <c r="BW146" s="116">
        <f t="shared" si="101"/>
        <v>1.6000000000000003</v>
      </c>
      <c r="BX146" s="116">
        <f t="shared" si="102"/>
        <v>-6.3999999999999904E-2</v>
      </c>
      <c r="BY146" s="116">
        <f t="shared" si="103"/>
        <v>0.17000000000000015</v>
      </c>
      <c r="BZ146" s="116">
        <f t="shared" si="104"/>
        <v>-0.15759999999999996</v>
      </c>
      <c r="CA146" s="116">
        <f t="shared" si="105"/>
        <v>-6.3999999999999904E-2</v>
      </c>
      <c r="CB146" s="116">
        <f t="shared" si="106"/>
        <v>-0.55071999999999999</v>
      </c>
      <c r="CC146" s="116">
        <f t="shared" si="107"/>
        <v>0.12320000000000005</v>
      </c>
      <c r="CD146" s="116">
        <f t="shared" si="108"/>
        <v>-0.59732580912863076</v>
      </c>
      <c r="CE146" s="116">
        <f t="shared" si="109"/>
        <v>1.0880000000000001E-2</v>
      </c>
      <c r="CF146" s="116">
        <f t="shared" si="110"/>
        <v>-0.65749007058823539</v>
      </c>
      <c r="CG146" s="116">
        <f t="shared" si="111"/>
        <v>-0.11777745454545462</v>
      </c>
      <c r="CH146" s="116">
        <f t="shared" si="112"/>
        <v>-0.68239988363636361</v>
      </c>
      <c r="CI146" s="116">
        <f t="shared" si="113"/>
        <v>-0.19687326896551727</v>
      </c>
      <c r="CJ146" s="116">
        <f t="shared" si="114"/>
        <v>-0.74591990690909094</v>
      </c>
      <c r="CK146" s="116">
        <f t="shared" si="115"/>
        <v>-0.35002766883720937</v>
      </c>
      <c r="CL146" s="116">
        <f t="shared" si="116"/>
        <v>-0.76600996078139538</v>
      </c>
      <c r="CM146" s="116">
        <f t="shared" si="117"/>
        <v>-0.41160399494736849</v>
      </c>
      <c r="CN146" s="116">
        <f t="shared" si="118"/>
        <v>-0.77058823529411757</v>
      </c>
      <c r="CO146" s="116">
        <f t="shared" si="119"/>
        <v>-0.4264705882352941</v>
      </c>
    </row>
    <row r="147" spans="1:93" ht="14.5" thickBot="1">
      <c r="A147" s="32" t="s">
        <v>166</v>
      </c>
      <c r="B147" s="33" t="s">
        <v>10</v>
      </c>
      <c r="C147" s="97">
        <v>3</v>
      </c>
      <c r="D147" s="33">
        <v>3</v>
      </c>
      <c r="E147" s="33">
        <v>3</v>
      </c>
      <c r="F147" s="33"/>
      <c r="G147" s="33"/>
      <c r="H147" s="33"/>
      <c r="I147" s="33"/>
      <c r="K147" s="103">
        <f>_xlfn.XLOOKUP($C147,'SQUO grid'!$B$4:$B$18,'SQUO grid'!C$4:C$18,"error",0,1)</f>
        <v>1</v>
      </c>
      <c r="L147" s="103">
        <f>_xlfn.XLOOKUP($C147,'SQUO grid'!$B$4:$B$18,'SQUO grid'!D$4:D$18,"error",0,1)</f>
        <v>3</v>
      </c>
      <c r="M147" s="103">
        <f>_xlfn.XLOOKUP($C147,'SQUO grid'!$B$4:$B$18,'SQUO grid'!E$4:E$18,"error",0,1)</f>
        <v>3</v>
      </c>
      <c r="N147" s="103">
        <f>_xlfn.XLOOKUP($C147,'SQUO grid'!$B$4:$B$18,'SQUO grid'!F$4:F$18,"error",0,1)</f>
        <v>8</v>
      </c>
      <c r="O147" s="103">
        <f>_xlfn.XLOOKUP($C147,'SQUO grid'!$B$4:$B$18,'SQUO grid'!G$4:G$18,"error",0,1)</f>
        <v>4</v>
      </c>
      <c r="P147" s="103">
        <f>_xlfn.XLOOKUP($C147,'SQUO grid'!$B$4:$B$18,'SQUO grid'!H$4:H$18,"error",0,1)</f>
        <v>12</v>
      </c>
      <c r="Q147" s="103">
        <f>_xlfn.XLOOKUP($C147,'SQUO grid'!$B$4:$B$18,'SQUO grid'!I$4:I$18,"error",0,1)</f>
        <v>9</v>
      </c>
      <c r="R147" s="103">
        <f>_xlfn.XLOOKUP($C147,'SQUO grid'!$B$4:$B$18,'SQUO grid'!J$4:J$18,"error",0,1)</f>
        <v>12</v>
      </c>
      <c r="S147" s="103">
        <f>_xlfn.XLOOKUP($C147,'SQUO grid'!$B$4:$B$18,'SQUO grid'!K$4:K$18,"error",0,1)</f>
        <v>12.05</v>
      </c>
      <c r="T147" s="103">
        <f>_xlfn.XLOOKUP($C147,'SQUO grid'!$B$4:$B$18,'SQUO grid'!L$4:L$18,"error",0,1)</f>
        <v>16</v>
      </c>
      <c r="U147" s="103">
        <f>_xlfn.XLOOKUP($C147,'SQUO grid'!$B$4:$B$18,'SQUO grid'!M$4:M$18,"error",0,1)</f>
        <v>17</v>
      </c>
      <c r="V147" s="103">
        <f>_xlfn.XLOOKUP($C147,'SQUO grid'!$B$4:$B$18,'SQUO grid'!N$4:N$18,"error",0,1)</f>
        <v>22</v>
      </c>
      <c r="W147" s="103">
        <f>_xlfn.XLOOKUP($C147,'SQUO grid'!$B$4:$B$18,'SQUO grid'!O$4:O$18,"error",0,1)</f>
        <v>22</v>
      </c>
      <c r="X147" s="103">
        <f>_xlfn.XLOOKUP($C147,'SQUO grid'!$B$4:$B$18,'SQUO grid'!P$4:P$18,"error",0,1)</f>
        <v>29</v>
      </c>
      <c r="Y147" s="103">
        <f>_xlfn.XLOOKUP($C147,'SQUO grid'!$B$4:$B$18,'SQUO grid'!Q$4:Q$18,"error",0,1)</f>
        <v>33</v>
      </c>
      <c r="Z147" s="103">
        <f>_xlfn.XLOOKUP($C147,'SQUO grid'!$B$4:$B$18,'SQUO grid'!R$4:R$18,"error",0,1)</f>
        <v>43</v>
      </c>
      <c r="AA147" s="103">
        <f>_xlfn.XLOOKUP($C147,'SQUO grid'!$B$4:$B$18,'SQUO grid'!S$4:S$18,"error",0,1)</f>
        <v>43</v>
      </c>
      <c r="AB147" s="103">
        <f>_xlfn.XLOOKUP($C147,'SQUO grid'!$B$4:$B$18,'SQUO grid'!T$4:T$18,"error",0,1)</f>
        <v>57</v>
      </c>
      <c r="AC147" s="103">
        <f>_xlfn.XLOOKUP($C147,'SQUO grid'!$B$4:$B$18,'SQUO grid'!U$4:U$18,"error",0,1)</f>
        <v>51</v>
      </c>
      <c r="AD147" s="103">
        <f>_xlfn.XLOOKUP($C147,'SQUO grid'!$B$4:$B$18,'SQUO grid'!V$4:V$18,"error",0,1)</f>
        <v>68</v>
      </c>
      <c r="AF147" s="103">
        <f>_xlfn.XLOOKUP($D147,'Compiled grid proposal'!$C$5:$C$22,'Compiled grid proposal'!D$5:D$22,"error",0,1)</f>
        <v>2.3400000000000003</v>
      </c>
      <c r="AG147" s="103">
        <f>_xlfn.XLOOKUP($D147,'Compiled grid proposal'!$C$5:$C$22,'Compiled grid proposal'!E$5:E$22,"error",0,1)</f>
        <v>7.8000000000000007</v>
      </c>
      <c r="AH147" s="103">
        <f>_xlfn.XLOOKUP($D147,'Compiled grid proposal'!$C$5:$C$22,'Compiled grid proposal'!F$5:F$22,"error",0,1)</f>
        <v>2.8080000000000003</v>
      </c>
      <c r="AI147" s="103">
        <f>_xlfn.XLOOKUP($D147,'Compiled grid proposal'!$C$5:$C$22,'Compiled grid proposal'!G$5:G$22,"error",0,1)</f>
        <v>9.3600000000000012</v>
      </c>
      <c r="AJ147" s="103">
        <f>_xlfn.XLOOKUP($D147,'Compiled grid proposal'!$C$5:$C$22,'Compiled grid proposal'!H$5:H$22,"error",0,1)</f>
        <v>3.3696000000000002</v>
      </c>
      <c r="AK147" s="103">
        <f>_xlfn.XLOOKUP($D147,'Compiled grid proposal'!$C$5:$C$22,'Compiled grid proposal'!I$5:I$22,"error",0,1)</f>
        <v>11.232000000000001</v>
      </c>
      <c r="AL147" s="103">
        <f>_xlfn.XLOOKUP($D147,'Compiled grid proposal'!$C$5:$C$22,'Compiled grid proposal'!J$5:J$22,"error",0,1)</f>
        <v>4.04352</v>
      </c>
      <c r="AM147" s="103">
        <f>_xlfn.XLOOKUP($D147,'Compiled grid proposal'!$C$5:$C$22,'Compiled grid proposal'!K$5:K$22,"error",0,1)</f>
        <v>13.478400000000001</v>
      </c>
      <c r="AN147" s="103">
        <f>_xlfn.XLOOKUP($D147,'Compiled grid proposal'!$C$5:$C$22,'Compiled grid proposal'!L$5:L$22,"error",0,1)</f>
        <v>4.8522239999999996</v>
      </c>
      <c r="AO147" s="103">
        <f>_xlfn.XLOOKUP($D147,'Compiled grid proposal'!$C$5:$C$22,'Compiled grid proposal'!M$5:M$22,"error",0,1)</f>
        <v>16.17408</v>
      </c>
      <c r="AP147" s="103">
        <f>_xlfn.XLOOKUP($D147,'Compiled grid proposal'!$C$5:$C$22,'Compiled grid proposal'!N$5:N$22,"error",0,1)</f>
        <v>5.8226687999999998</v>
      </c>
      <c r="AQ147" s="103">
        <f>_xlfn.XLOOKUP($D147,'Compiled grid proposal'!$C$5:$C$22,'Compiled grid proposal'!O$5:O$22,"error",0,1)</f>
        <v>19.408895999999999</v>
      </c>
      <c r="AR147" s="103">
        <f>_xlfn.XLOOKUP($D147,'Compiled grid proposal'!$C$5:$C$22,'Compiled grid proposal'!P$5:P$22,"error",0,1)</f>
        <v>6.9872025599999992</v>
      </c>
      <c r="AS147" s="103">
        <f>_xlfn.XLOOKUP($D147,'Compiled grid proposal'!$C$5:$C$22,'Compiled grid proposal'!Q$5:Q$22,"error",0,1)</f>
        <v>23.290675199999999</v>
      </c>
      <c r="AT147" s="103">
        <f>_xlfn.XLOOKUP($D147,'Compiled grid proposal'!$C$5:$C$22,'Compiled grid proposal'!R$5:R$22,"error",0,1)</f>
        <v>8.3846430719999994</v>
      </c>
      <c r="AU147" s="103">
        <f>_xlfn.XLOOKUP($D147,'Compiled grid proposal'!$C$5:$C$22,'Compiled grid proposal'!S$5:S$22,"error",0,1)</f>
        <v>27.948810239999997</v>
      </c>
      <c r="AV147" s="103">
        <f>_xlfn.XLOOKUP($D147,'Compiled grid proposal'!$C$5:$C$22,'Compiled grid proposal'!T$5:T$22,"error",0,1)</f>
        <v>10.061571686399999</v>
      </c>
      <c r="AW147" s="103">
        <f>_xlfn.XLOOKUP($D147,'Compiled grid proposal'!$C$5:$C$22,'Compiled grid proposal'!U$5:U$22,"error",0,1)</f>
        <v>33.538572287999997</v>
      </c>
      <c r="AX147" s="103">
        <f>_xlfn.XLOOKUP($D147,'Compiled grid proposal'!$C$5:$C$22,'Compiled grid proposal'!V$5:V$22,"error",0,1)</f>
        <v>11.7</v>
      </c>
      <c r="AY147" s="103">
        <f>_xlfn.XLOOKUP($D147,'Compiled grid proposal'!$C$5:$C$22,'Compiled grid proposal'!W$5:W$22,"error",0,1)</f>
        <v>39</v>
      </c>
      <c r="BA147" s="115">
        <f t="shared" si="80"/>
        <v>1.3400000000000003</v>
      </c>
      <c r="BB147" s="115">
        <f t="shared" si="81"/>
        <v>4.8000000000000007</v>
      </c>
      <c r="BC147" s="115">
        <f t="shared" si="82"/>
        <v>-0.19199999999999973</v>
      </c>
      <c r="BD147" s="115">
        <f t="shared" si="83"/>
        <v>1.3600000000000012</v>
      </c>
      <c r="BE147" s="115">
        <f t="shared" si="84"/>
        <v>-0.63039999999999985</v>
      </c>
      <c r="BF147" s="115">
        <f t="shared" si="85"/>
        <v>-0.76799999999999891</v>
      </c>
      <c r="BG147" s="115">
        <f t="shared" si="86"/>
        <v>-4.95648</v>
      </c>
      <c r="BH147" s="115">
        <f t="shared" si="87"/>
        <v>1.4784000000000006</v>
      </c>
      <c r="BI147" s="115">
        <f t="shared" si="88"/>
        <v>-7.1977760000000011</v>
      </c>
      <c r="BJ147" s="115">
        <f t="shared" si="89"/>
        <v>0.17408000000000001</v>
      </c>
      <c r="BK147" s="115">
        <f t="shared" si="90"/>
        <v>-11.177331200000001</v>
      </c>
      <c r="BL147" s="115">
        <f t="shared" si="91"/>
        <v>-2.5911040000000014</v>
      </c>
      <c r="BM147" s="115">
        <f t="shared" si="92"/>
        <v>-15.01279744</v>
      </c>
      <c r="BN147" s="115">
        <f t="shared" si="93"/>
        <v>-5.709324800000001</v>
      </c>
      <c r="BO147" s="115">
        <f t="shared" si="94"/>
        <v>-24.615356928000001</v>
      </c>
      <c r="BP147" s="115">
        <f t="shared" si="95"/>
        <v>-15.051189760000003</v>
      </c>
      <c r="BQ147" s="115">
        <f t="shared" si="96"/>
        <v>-32.938428313599999</v>
      </c>
      <c r="BR147" s="115">
        <f t="shared" si="97"/>
        <v>-23.461427712000003</v>
      </c>
      <c r="BS147" s="115">
        <f t="shared" si="98"/>
        <v>-39.299999999999997</v>
      </c>
      <c r="BT147" s="115">
        <f t="shared" si="99"/>
        <v>-29</v>
      </c>
      <c r="BV147" s="116">
        <f t="shared" si="100"/>
        <v>1.3400000000000003</v>
      </c>
      <c r="BW147" s="116">
        <f t="shared" si="101"/>
        <v>1.6000000000000003</v>
      </c>
      <c r="BX147" s="116">
        <f t="shared" si="102"/>
        <v>-6.3999999999999904E-2</v>
      </c>
      <c r="BY147" s="116">
        <f t="shared" si="103"/>
        <v>0.17000000000000015</v>
      </c>
      <c r="BZ147" s="116">
        <f t="shared" si="104"/>
        <v>-0.15759999999999996</v>
      </c>
      <c r="CA147" s="116">
        <f t="shared" si="105"/>
        <v>-6.3999999999999904E-2</v>
      </c>
      <c r="CB147" s="116">
        <f t="shared" si="106"/>
        <v>-0.55071999999999999</v>
      </c>
      <c r="CC147" s="116">
        <f t="shared" si="107"/>
        <v>0.12320000000000005</v>
      </c>
      <c r="CD147" s="116">
        <f t="shared" si="108"/>
        <v>-0.59732580912863076</v>
      </c>
      <c r="CE147" s="116">
        <f t="shared" si="109"/>
        <v>1.0880000000000001E-2</v>
      </c>
      <c r="CF147" s="116">
        <f t="shared" si="110"/>
        <v>-0.65749007058823539</v>
      </c>
      <c r="CG147" s="116">
        <f t="shared" si="111"/>
        <v>-0.11777745454545462</v>
      </c>
      <c r="CH147" s="116">
        <f t="shared" si="112"/>
        <v>-0.68239988363636361</v>
      </c>
      <c r="CI147" s="116">
        <f t="shared" si="113"/>
        <v>-0.19687326896551727</v>
      </c>
      <c r="CJ147" s="116">
        <f t="shared" si="114"/>
        <v>-0.74591990690909094</v>
      </c>
      <c r="CK147" s="116">
        <f t="shared" si="115"/>
        <v>-0.35002766883720937</v>
      </c>
      <c r="CL147" s="116">
        <f t="shared" si="116"/>
        <v>-0.76600996078139538</v>
      </c>
      <c r="CM147" s="116">
        <f t="shared" si="117"/>
        <v>-0.41160399494736849</v>
      </c>
      <c r="CN147" s="116">
        <f t="shared" si="118"/>
        <v>-0.77058823529411757</v>
      </c>
      <c r="CO147" s="116">
        <f t="shared" si="119"/>
        <v>-0.4264705882352941</v>
      </c>
    </row>
    <row r="148" spans="1:93" ht="14.5" thickBot="1">
      <c r="A148" s="32" t="s">
        <v>167</v>
      </c>
      <c r="B148" s="33" t="s">
        <v>10</v>
      </c>
      <c r="C148" s="97">
        <v>3</v>
      </c>
      <c r="D148" s="33">
        <v>3</v>
      </c>
      <c r="E148" s="33">
        <v>3</v>
      </c>
      <c r="F148" s="33"/>
      <c r="G148" s="33"/>
      <c r="H148" s="33"/>
      <c r="I148" s="33"/>
      <c r="K148" s="103">
        <f>_xlfn.XLOOKUP($C148,'SQUO grid'!$B$4:$B$18,'SQUO grid'!C$4:C$18,"error",0,1)</f>
        <v>1</v>
      </c>
      <c r="L148" s="103">
        <f>_xlfn.XLOOKUP($C148,'SQUO grid'!$B$4:$B$18,'SQUO grid'!D$4:D$18,"error",0,1)</f>
        <v>3</v>
      </c>
      <c r="M148" s="103">
        <f>_xlfn.XLOOKUP($C148,'SQUO grid'!$B$4:$B$18,'SQUO grid'!E$4:E$18,"error",0,1)</f>
        <v>3</v>
      </c>
      <c r="N148" s="103">
        <f>_xlfn.XLOOKUP($C148,'SQUO grid'!$B$4:$B$18,'SQUO grid'!F$4:F$18,"error",0,1)</f>
        <v>8</v>
      </c>
      <c r="O148" s="103">
        <f>_xlfn.XLOOKUP($C148,'SQUO grid'!$B$4:$B$18,'SQUO grid'!G$4:G$18,"error",0,1)</f>
        <v>4</v>
      </c>
      <c r="P148" s="103">
        <f>_xlfn.XLOOKUP($C148,'SQUO grid'!$B$4:$B$18,'SQUO grid'!H$4:H$18,"error",0,1)</f>
        <v>12</v>
      </c>
      <c r="Q148" s="103">
        <f>_xlfn.XLOOKUP($C148,'SQUO grid'!$B$4:$B$18,'SQUO grid'!I$4:I$18,"error",0,1)</f>
        <v>9</v>
      </c>
      <c r="R148" s="103">
        <f>_xlfn.XLOOKUP($C148,'SQUO grid'!$B$4:$B$18,'SQUO grid'!J$4:J$18,"error",0,1)</f>
        <v>12</v>
      </c>
      <c r="S148" s="103">
        <f>_xlfn.XLOOKUP($C148,'SQUO grid'!$B$4:$B$18,'SQUO grid'!K$4:K$18,"error",0,1)</f>
        <v>12.05</v>
      </c>
      <c r="T148" s="103">
        <f>_xlfn.XLOOKUP($C148,'SQUO grid'!$B$4:$B$18,'SQUO grid'!L$4:L$18,"error",0,1)</f>
        <v>16</v>
      </c>
      <c r="U148" s="103">
        <f>_xlfn.XLOOKUP($C148,'SQUO grid'!$B$4:$B$18,'SQUO grid'!M$4:M$18,"error",0,1)</f>
        <v>17</v>
      </c>
      <c r="V148" s="103">
        <f>_xlfn.XLOOKUP($C148,'SQUO grid'!$B$4:$B$18,'SQUO grid'!N$4:N$18,"error",0,1)</f>
        <v>22</v>
      </c>
      <c r="W148" s="103">
        <f>_xlfn.XLOOKUP($C148,'SQUO grid'!$B$4:$B$18,'SQUO grid'!O$4:O$18,"error",0,1)</f>
        <v>22</v>
      </c>
      <c r="X148" s="103">
        <f>_xlfn.XLOOKUP($C148,'SQUO grid'!$B$4:$B$18,'SQUO grid'!P$4:P$18,"error",0,1)</f>
        <v>29</v>
      </c>
      <c r="Y148" s="103">
        <f>_xlfn.XLOOKUP($C148,'SQUO grid'!$B$4:$B$18,'SQUO grid'!Q$4:Q$18,"error",0,1)</f>
        <v>33</v>
      </c>
      <c r="Z148" s="103">
        <f>_xlfn.XLOOKUP($C148,'SQUO grid'!$B$4:$B$18,'SQUO grid'!R$4:R$18,"error",0,1)</f>
        <v>43</v>
      </c>
      <c r="AA148" s="103">
        <f>_xlfn.XLOOKUP($C148,'SQUO grid'!$B$4:$B$18,'SQUO grid'!S$4:S$18,"error",0,1)</f>
        <v>43</v>
      </c>
      <c r="AB148" s="103">
        <f>_xlfn.XLOOKUP($C148,'SQUO grid'!$B$4:$B$18,'SQUO grid'!T$4:T$18,"error",0,1)</f>
        <v>57</v>
      </c>
      <c r="AC148" s="103">
        <f>_xlfn.XLOOKUP($C148,'SQUO grid'!$B$4:$B$18,'SQUO grid'!U$4:U$18,"error",0,1)</f>
        <v>51</v>
      </c>
      <c r="AD148" s="103">
        <f>_xlfn.XLOOKUP($C148,'SQUO grid'!$B$4:$B$18,'SQUO grid'!V$4:V$18,"error",0,1)</f>
        <v>68</v>
      </c>
      <c r="AF148" s="103">
        <f>_xlfn.XLOOKUP($D148,'Compiled grid proposal'!$C$5:$C$22,'Compiled grid proposal'!D$5:D$22,"error",0,1)</f>
        <v>2.3400000000000003</v>
      </c>
      <c r="AG148" s="103">
        <f>_xlfn.XLOOKUP($D148,'Compiled grid proposal'!$C$5:$C$22,'Compiled grid proposal'!E$5:E$22,"error",0,1)</f>
        <v>7.8000000000000007</v>
      </c>
      <c r="AH148" s="103">
        <f>_xlfn.XLOOKUP($D148,'Compiled grid proposal'!$C$5:$C$22,'Compiled grid proposal'!F$5:F$22,"error",0,1)</f>
        <v>2.8080000000000003</v>
      </c>
      <c r="AI148" s="103">
        <f>_xlfn.XLOOKUP($D148,'Compiled grid proposal'!$C$5:$C$22,'Compiled grid proposal'!G$5:G$22,"error",0,1)</f>
        <v>9.3600000000000012</v>
      </c>
      <c r="AJ148" s="103">
        <f>_xlfn.XLOOKUP($D148,'Compiled grid proposal'!$C$5:$C$22,'Compiled grid proposal'!H$5:H$22,"error",0,1)</f>
        <v>3.3696000000000002</v>
      </c>
      <c r="AK148" s="103">
        <f>_xlfn.XLOOKUP($D148,'Compiled grid proposal'!$C$5:$C$22,'Compiled grid proposal'!I$5:I$22,"error",0,1)</f>
        <v>11.232000000000001</v>
      </c>
      <c r="AL148" s="103">
        <f>_xlfn.XLOOKUP($D148,'Compiled grid proposal'!$C$5:$C$22,'Compiled grid proposal'!J$5:J$22,"error",0,1)</f>
        <v>4.04352</v>
      </c>
      <c r="AM148" s="103">
        <f>_xlfn.XLOOKUP($D148,'Compiled grid proposal'!$C$5:$C$22,'Compiled grid proposal'!K$5:K$22,"error",0,1)</f>
        <v>13.478400000000001</v>
      </c>
      <c r="AN148" s="103">
        <f>_xlfn.XLOOKUP($D148,'Compiled grid proposal'!$C$5:$C$22,'Compiled grid proposal'!L$5:L$22,"error",0,1)</f>
        <v>4.8522239999999996</v>
      </c>
      <c r="AO148" s="103">
        <f>_xlfn.XLOOKUP($D148,'Compiled grid proposal'!$C$5:$C$22,'Compiled grid proposal'!M$5:M$22,"error",0,1)</f>
        <v>16.17408</v>
      </c>
      <c r="AP148" s="103">
        <f>_xlfn.XLOOKUP($D148,'Compiled grid proposal'!$C$5:$C$22,'Compiled grid proposal'!N$5:N$22,"error",0,1)</f>
        <v>5.8226687999999998</v>
      </c>
      <c r="AQ148" s="103">
        <f>_xlfn.XLOOKUP($D148,'Compiled grid proposal'!$C$5:$C$22,'Compiled grid proposal'!O$5:O$22,"error",0,1)</f>
        <v>19.408895999999999</v>
      </c>
      <c r="AR148" s="103">
        <f>_xlfn.XLOOKUP($D148,'Compiled grid proposal'!$C$5:$C$22,'Compiled grid proposal'!P$5:P$22,"error",0,1)</f>
        <v>6.9872025599999992</v>
      </c>
      <c r="AS148" s="103">
        <f>_xlfn.XLOOKUP($D148,'Compiled grid proposal'!$C$5:$C$22,'Compiled grid proposal'!Q$5:Q$22,"error",0,1)</f>
        <v>23.290675199999999</v>
      </c>
      <c r="AT148" s="103">
        <f>_xlfn.XLOOKUP($D148,'Compiled grid proposal'!$C$5:$C$22,'Compiled grid proposal'!R$5:R$22,"error",0,1)</f>
        <v>8.3846430719999994</v>
      </c>
      <c r="AU148" s="103">
        <f>_xlfn.XLOOKUP($D148,'Compiled grid proposal'!$C$5:$C$22,'Compiled grid proposal'!S$5:S$22,"error",0,1)</f>
        <v>27.948810239999997</v>
      </c>
      <c r="AV148" s="103">
        <f>_xlfn.XLOOKUP($D148,'Compiled grid proposal'!$C$5:$C$22,'Compiled grid proposal'!T$5:T$22,"error",0,1)</f>
        <v>10.061571686399999</v>
      </c>
      <c r="AW148" s="103">
        <f>_xlfn.XLOOKUP($D148,'Compiled grid proposal'!$C$5:$C$22,'Compiled grid proposal'!U$5:U$22,"error",0,1)</f>
        <v>33.538572287999997</v>
      </c>
      <c r="AX148" s="103">
        <f>_xlfn.XLOOKUP($D148,'Compiled grid proposal'!$C$5:$C$22,'Compiled grid proposal'!V$5:V$22,"error",0,1)</f>
        <v>11.7</v>
      </c>
      <c r="AY148" s="103">
        <f>_xlfn.XLOOKUP($D148,'Compiled grid proposal'!$C$5:$C$22,'Compiled grid proposal'!W$5:W$22,"error",0,1)</f>
        <v>39</v>
      </c>
      <c r="BA148" s="115">
        <f t="shared" si="80"/>
        <v>1.3400000000000003</v>
      </c>
      <c r="BB148" s="115">
        <f t="shared" si="81"/>
        <v>4.8000000000000007</v>
      </c>
      <c r="BC148" s="115">
        <f t="shared" si="82"/>
        <v>-0.19199999999999973</v>
      </c>
      <c r="BD148" s="115">
        <f t="shared" si="83"/>
        <v>1.3600000000000012</v>
      </c>
      <c r="BE148" s="115">
        <f t="shared" si="84"/>
        <v>-0.63039999999999985</v>
      </c>
      <c r="BF148" s="115">
        <f t="shared" si="85"/>
        <v>-0.76799999999999891</v>
      </c>
      <c r="BG148" s="115">
        <f t="shared" si="86"/>
        <v>-4.95648</v>
      </c>
      <c r="BH148" s="115">
        <f t="shared" si="87"/>
        <v>1.4784000000000006</v>
      </c>
      <c r="BI148" s="115">
        <f t="shared" si="88"/>
        <v>-7.1977760000000011</v>
      </c>
      <c r="BJ148" s="115">
        <f t="shared" si="89"/>
        <v>0.17408000000000001</v>
      </c>
      <c r="BK148" s="115">
        <f t="shared" si="90"/>
        <v>-11.177331200000001</v>
      </c>
      <c r="BL148" s="115">
        <f t="shared" si="91"/>
        <v>-2.5911040000000014</v>
      </c>
      <c r="BM148" s="115">
        <f t="shared" si="92"/>
        <v>-15.01279744</v>
      </c>
      <c r="BN148" s="115">
        <f t="shared" si="93"/>
        <v>-5.709324800000001</v>
      </c>
      <c r="BO148" s="115">
        <f t="shared" si="94"/>
        <v>-24.615356928000001</v>
      </c>
      <c r="BP148" s="115">
        <f t="shared" si="95"/>
        <v>-15.051189760000003</v>
      </c>
      <c r="BQ148" s="115">
        <f t="shared" si="96"/>
        <v>-32.938428313599999</v>
      </c>
      <c r="BR148" s="115">
        <f t="shared" si="97"/>
        <v>-23.461427712000003</v>
      </c>
      <c r="BS148" s="115">
        <f t="shared" si="98"/>
        <v>-39.299999999999997</v>
      </c>
      <c r="BT148" s="115">
        <f t="shared" si="99"/>
        <v>-29</v>
      </c>
      <c r="BV148" s="116">
        <f t="shared" si="100"/>
        <v>1.3400000000000003</v>
      </c>
      <c r="BW148" s="116">
        <f t="shared" si="101"/>
        <v>1.6000000000000003</v>
      </c>
      <c r="BX148" s="116">
        <f t="shared" si="102"/>
        <v>-6.3999999999999904E-2</v>
      </c>
      <c r="BY148" s="116">
        <f t="shared" si="103"/>
        <v>0.17000000000000015</v>
      </c>
      <c r="BZ148" s="116">
        <f t="shared" si="104"/>
        <v>-0.15759999999999996</v>
      </c>
      <c r="CA148" s="116">
        <f t="shared" si="105"/>
        <v>-6.3999999999999904E-2</v>
      </c>
      <c r="CB148" s="116">
        <f t="shared" si="106"/>
        <v>-0.55071999999999999</v>
      </c>
      <c r="CC148" s="116">
        <f t="shared" si="107"/>
        <v>0.12320000000000005</v>
      </c>
      <c r="CD148" s="116">
        <f t="shared" si="108"/>
        <v>-0.59732580912863076</v>
      </c>
      <c r="CE148" s="116">
        <f t="shared" si="109"/>
        <v>1.0880000000000001E-2</v>
      </c>
      <c r="CF148" s="116">
        <f t="shared" si="110"/>
        <v>-0.65749007058823539</v>
      </c>
      <c r="CG148" s="116">
        <f t="shared" si="111"/>
        <v>-0.11777745454545462</v>
      </c>
      <c r="CH148" s="116">
        <f t="shared" si="112"/>
        <v>-0.68239988363636361</v>
      </c>
      <c r="CI148" s="116">
        <f t="shared" si="113"/>
        <v>-0.19687326896551727</v>
      </c>
      <c r="CJ148" s="116">
        <f t="shared" si="114"/>
        <v>-0.74591990690909094</v>
      </c>
      <c r="CK148" s="116">
        <f t="shared" si="115"/>
        <v>-0.35002766883720937</v>
      </c>
      <c r="CL148" s="116">
        <f t="shared" si="116"/>
        <v>-0.76600996078139538</v>
      </c>
      <c r="CM148" s="116">
        <f t="shared" si="117"/>
        <v>-0.41160399494736849</v>
      </c>
      <c r="CN148" s="116">
        <f t="shared" si="118"/>
        <v>-0.77058823529411757</v>
      </c>
      <c r="CO148" s="116">
        <f t="shared" si="119"/>
        <v>-0.4264705882352941</v>
      </c>
    </row>
    <row r="149" spans="1:93" ht="28.5" thickBot="1">
      <c r="A149" s="32" t="s">
        <v>168</v>
      </c>
      <c r="B149" s="33" t="s">
        <v>10</v>
      </c>
      <c r="C149" s="33">
        <v>3</v>
      </c>
      <c r="D149" s="33">
        <v>3</v>
      </c>
      <c r="E149" s="33">
        <v>3</v>
      </c>
      <c r="F149" s="33"/>
      <c r="G149" s="33"/>
      <c r="H149" s="33"/>
      <c r="I149" s="33"/>
      <c r="K149" s="103">
        <f>_xlfn.XLOOKUP($C149,'SQUO grid'!$B$4:$B$18,'SQUO grid'!C$4:C$18,"error",0,1)</f>
        <v>1</v>
      </c>
      <c r="L149" s="103">
        <f>_xlfn.XLOOKUP($C149,'SQUO grid'!$B$4:$B$18,'SQUO grid'!D$4:D$18,"error",0,1)</f>
        <v>3</v>
      </c>
      <c r="M149" s="103">
        <f>_xlfn.XLOOKUP($C149,'SQUO grid'!$B$4:$B$18,'SQUO grid'!E$4:E$18,"error",0,1)</f>
        <v>3</v>
      </c>
      <c r="N149" s="103">
        <f>_xlfn.XLOOKUP($C149,'SQUO grid'!$B$4:$B$18,'SQUO grid'!F$4:F$18,"error",0,1)</f>
        <v>8</v>
      </c>
      <c r="O149" s="103">
        <f>_xlfn.XLOOKUP($C149,'SQUO grid'!$B$4:$B$18,'SQUO grid'!G$4:G$18,"error",0,1)</f>
        <v>4</v>
      </c>
      <c r="P149" s="103">
        <f>_xlfn.XLOOKUP($C149,'SQUO grid'!$B$4:$B$18,'SQUO grid'!H$4:H$18,"error",0,1)</f>
        <v>12</v>
      </c>
      <c r="Q149" s="103">
        <f>_xlfn.XLOOKUP($C149,'SQUO grid'!$B$4:$B$18,'SQUO grid'!I$4:I$18,"error",0,1)</f>
        <v>9</v>
      </c>
      <c r="R149" s="103">
        <f>_xlfn.XLOOKUP($C149,'SQUO grid'!$B$4:$B$18,'SQUO grid'!J$4:J$18,"error",0,1)</f>
        <v>12</v>
      </c>
      <c r="S149" s="103">
        <f>_xlfn.XLOOKUP($C149,'SQUO grid'!$B$4:$B$18,'SQUO grid'!K$4:K$18,"error",0,1)</f>
        <v>12.05</v>
      </c>
      <c r="T149" s="103">
        <f>_xlfn.XLOOKUP($C149,'SQUO grid'!$B$4:$B$18,'SQUO grid'!L$4:L$18,"error",0,1)</f>
        <v>16</v>
      </c>
      <c r="U149" s="103">
        <f>_xlfn.XLOOKUP($C149,'SQUO grid'!$B$4:$B$18,'SQUO grid'!M$4:M$18,"error",0,1)</f>
        <v>17</v>
      </c>
      <c r="V149" s="103">
        <f>_xlfn.XLOOKUP($C149,'SQUO grid'!$B$4:$B$18,'SQUO grid'!N$4:N$18,"error",0,1)</f>
        <v>22</v>
      </c>
      <c r="W149" s="103">
        <f>_xlfn.XLOOKUP($C149,'SQUO grid'!$B$4:$B$18,'SQUO grid'!O$4:O$18,"error",0,1)</f>
        <v>22</v>
      </c>
      <c r="X149" s="103">
        <f>_xlfn.XLOOKUP($C149,'SQUO grid'!$B$4:$B$18,'SQUO grid'!P$4:P$18,"error",0,1)</f>
        <v>29</v>
      </c>
      <c r="Y149" s="103">
        <f>_xlfn.XLOOKUP($C149,'SQUO grid'!$B$4:$B$18,'SQUO grid'!Q$4:Q$18,"error",0,1)</f>
        <v>33</v>
      </c>
      <c r="Z149" s="103">
        <f>_xlfn.XLOOKUP($C149,'SQUO grid'!$B$4:$B$18,'SQUO grid'!R$4:R$18,"error",0,1)</f>
        <v>43</v>
      </c>
      <c r="AA149" s="103">
        <f>_xlfn.XLOOKUP($C149,'SQUO grid'!$B$4:$B$18,'SQUO grid'!S$4:S$18,"error",0,1)</f>
        <v>43</v>
      </c>
      <c r="AB149" s="103">
        <f>_xlfn.XLOOKUP($C149,'SQUO grid'!$B$4:$B$18,'SQUO grid'!T$4:T$18,"error",0,1)</f>
        <v>57</v>
      </c>
      <c r="AC149" s="103">
        <f>_xlfn.XLOOKUP($C149,'SQUO grid'!$B$4:$B$18,'SQUO grid'!U$4:U$18,"error",0,1)</f>
        <v>51</v>
      </c>
      <c r="AD149" s="103">
        <f>_xlfn.XLOOKUP($C149,'SQUO grid'!$B$4:$B$18,'SQUO grid'!V$4:V$18,"error",0,1)</f>
        <v>68</v>
      </c>
      <c r="AF149" s="103">
        <f>_xlfn.XLOOKUP($D149,'Compiled grid proposal'!$C$5:$C$22,'Compiled grid proposal'!D$5:D$22,"error",0,1)</f>
        <v>2.3400000000000003</v>
      </c>
      <c r="AG149" s="103">
        <f>_xlfn.XLOOKUP($D149,'Compiled grid proposal'!$C$5:$C$22,'Compiled grid proposal'!E$5:E$22,"error",0,1)</f>
        <v>7.8000000000000007</v>
      </c>
      <c r="AH149" s="103">
        <f>_xlfn.XLOOKUP($D149,'Compiled grid proposal'!$C$5:$C$22,'Compiled grid proposal'!F$5:F$22,"error",0,1)</f>
        <v>2.8080000000000003</v>
      </c>
      <c r="AI149" s="103">
        <f>_xlfn.XLOOKUP($D149,'Compiled grid proposal'!$C$5:$C$22,'Compiled grid proposal'!G$5:G$22,"error",0,1)</f>
        <v>9.3600000000000012</v>
      </c>
      <c r="AJ149" s="103">
        <f>_xlfn.XLOOKUP($D149,'Compiled grid proposal'!$C$5:$C$22,'Compiled grid proposal'!H$5:H$22,"error",0,1)</f>
        <v>3.3696000000000002</v>
      </c>
      <c r="AK149" s="103">
        <f>_xlfn.XLOOKUP($D149,'Compiled grid proposal'!$C$5:$C$22,'Compiled grid proposal'!I$5:I$22,"error",0,1)</f>
        <v>11.232000000000001</v>
      </c>
      <c r="AL149" s="103">
        <f>_xlfn.XLOOKUP($D149,'Compiled grid proposal'!$C$5:$C$22,'Compiled grid proposal'!J$5:J$22,"error",0,1)</f>
        <v>4.04352</v>
      </c>
      <c r="AM149" s="103">
        <f>_xlfn.XLOOKUP($D149,'Compiled grid proposal'!$C$5:$C$22,'Compiled grid proposal'!K$5:K$22,"error",0,1)</f>
        <v>13.478400000000001</v>
      </c>
      <c r="AN149" s="103">
        <f>_xlfn.XLOOKUP($D149,'Compiled grid proposal'!$C$5:$C$22,'Compiled grid proposal'!L$5:L$22,"error",0,1)</f>
        <v>4.8522239999999996</v>
      </c>
      <c r="AO149" s="103">
        <f>_xlfn.XLOOKUP($D149,'Compiled grid proposal'!$C$5:$C$22,'Compiled grid proposal'!M$5:M$22,"error",0,1)</f>
        <v>16.17408</v>
      </c>
      <c r="AP149" s="103">
        <f>_xlfn.XLOOKUP($D149,'Compiled grid proposal'!$C$5:$C$22,'Compiled grid proposal'!N$5:N$22,"error",0,1)</f>
        <v>5.8226687999999998</v>
      </c>
      <c r="AQ149" s="103">
        <f>_xlfn.XLOOKUP($D149,'Compiled grid proposal'!$C$5:$C$22,'Compiled grid proposal'!O$5:O$22,"error",0,1)</f>
        <v>19.408895999999999</v>
      </c>
      <c r="AR149" s="103">
        <f>_xlfn.XLOOKUP($D149,'Compiled grid proposal'!$C$5:$C$22,'Compiled grid proposal'!P$5:P$22,"error",0,1)</f>
        <v>6.9872025599999992</v>
      </c>
      <c r="AS149" s="103">
        <f>_xlfn.XLOOKUP($D149,'Compiled grid proposal'!$C$5:$C$22,'Compiled grid proposal'!Q$5:Q$22,"error",0,1)</f>
        <v>23.290675199999999</v>
      </c>
      <c r="AT149" s="103">
        <f>_xlfn.XLOOKUP($D149,'Compiled grid proposal'!$C$5:$C$22,'Compiled grid proposal'!R$5:R$22,"error",0,1)</f>
        <v>8.3846430719999994</v>
      </c>
      <c r="AU149" s="103">
        <f>_xlfn.XLOOKUP($D149,'Compiled grid proposal'!$C$5:$C$22,'Compiled grid proposal'!S$5:S$22,"error",0,1)</f>
        <v>27.948810239999997</v>
      </c>
      <c r="AV149" s="103">
        <f>_xlfn.XLOOKUP($D149,'Compiled grid proposal'!$C$5:$C$22,'Compiled grid proposal'!T$5:T$22,"error",0,1)</f>
        <v>10.061571686399999</v>
      </c>
      <c r="AW149" s="103">
        <f>_xlfn.XLOOKUP($D149,'Compiled grid proposal'!$C$5:$C$22,'Compiled grid proposal'!U$5:U$22,"error",0,1)</f>
        <v>33.538572287999997</v>
      </c>
      <c r="AX149" s="103">
        <f>_xlfn.XLOOKUP($D149,'Compiled grid proposal'!$C$5:$C$22,'Compiled grid proposal'!V$5:V$22,"error",0,1)</f>
        <v>11.7</v>
      </c>
      <c r="AY149" s="103">
        <f>_xlfn.XLOOKUP($D149,'Compiled grid proposal'!$C$5:$C$22,'Compiled grid proposal'!W$5:W$22,"error",0,1)</f>
        <v>39</v>
      </c>
      <c r="BA149" s="115">
        <f t="shared" si="80"/>
        <v>1.3400000000000003</v>
      </c>
      <c r="BB149" s="115">
        <f t="shared" si="81"/>
        <v>4.8000000000000007</v>
      </c>
      <c r="BC149" s="115">
        <f t="shared" si="82"/>
        <v>-0.19199999999999973</v>
      </c>
      <c r="BD149" s="115">
        <f t="shared" si="83"/>
        <v>1.3600000000000012</v>
      </c>
      <c r="BE149" s="115">
        <f t="shared" si="84"/>
        <v>-0.63039999999999985</v>
      </c>
      <c r="BF149" s="115">
        <f t="shared" si="85"/>
        <v>-0.76799999999999891</v>
      </c>
      <c r="BG149" s="115">
        <f t="shared" si="86"/>
        <v>-4.95648</v>
      </c>
      <c r="BH149" s="115">
        <f t="shared" si="87"/>
        <v>1.4784000000000006</v>
      </c>
      <c r="BI149" s="115">
        <f t="shared" si="88"/>
        <v>-7.1977760000000011</v>
      </c>
      <c r="BJ149" s="115">
        <f t="shared" si="89"/>
        <v>0.17408000000000001</v>
      </c>
      <c r="BK149" s="115">
        <f t="shared" si="90"/>
        <v>-11.177331200000001</v>
      </c>
      <c r="BL149" s="115">
        <f t="shared" si="91"/>
        <v>-2.5911040000000014</v>
      </c>
      <c r="BM149" s="115">
        <f t="shared" si="92"/>
        <v>-15.01279744</v>
      </c>
      <c r="BN149" s="115">
        <f t="shared" si="93"/>
        <v>-5.709324800000001</v>
      </c>
      <c r="BO149" s="115">
        <f t="shared" si="94"/>
        <v>-24.615356928000001</v>
      </c>
      <c r="BP149" s="115">
        <f t="shared" si="95"/>
        <v>-15.051189760000003</v>
      </c>
      <c r="BQ149" s="115">
        <f t="shared" si="96"/>
        <v>-32.938428313599999</v>
      </c>
      <c r="BR149" s="115">
        <f t="shared" si="97"/>
        <v>-23.461427712000003</v>
      </c>
      <c r="BS149" s="115">
        <f t="shared" si="98"/>
        <v>-39.299999999999997</v>
      </c>
      <c r="BT149" s="115">
        <f t="shared" si="99"/>
        <v>-29</v>
      </c>
      <c r="BV149" s="116">
        <f t="shared" si="100"/>
        <v>1.3400000000000003</v>
      </c>
      <c r="BW149" s="116">
        <f t="shared" si="101"/>
        <v>1.6000000000000003</v>
      </c>
      <c r="BX149" s="116">
        <f t="shared" si="102"/>
        <v>-6.3999999999999904E-2</v>
      </c>
      <c r="BY149" s="116">
        <f t="shared" si="103"/>
        <v>0.17000000000000015</v>
      </c>
      <c r="BZ149" s="116">
        <f t="shared" si="104"/>
        <v>-0.15759999999999996</v>
      </c>
      <c r="CA149" s="116">
        <f t="shared" si="105"/>
        <v>-6.3999999999999904E-2</v>
      </c>
      <c r="CB149" s="116">
        <f t="shared" si="106"/>
        <v>-0.55071999999999999</v>
      </c>
      <c r="CC149" s="116">
        <f t="shared" si="107"/>
        <v>0.12320000000000005</v>
      </c>
      <c r="CD149" s="116">
        <f t="shared" si="108"/>
        <v>-0.59732580912863076</v>
      </c>
      <c r="CE149" s="116">
        <f t="shared" si="109"/>
        <v>1.0880000000000001E-2</v>
      </c>
      <c r="CF149" s="116">
        <f t="shared" si="110"/>
        <v>-0.65749007058823539</v>
      </c>
      <c r="CG149" s="116">
        <f t="shared" si="111"/>
        <v>-0.11777745454545462</v>
      </c>
      <c r="CH149" s="116">
        <f t="shared" si="112"/>
        <v>-0.68239988363636361</v>
      </c>
      <c r="CI149" s="116">
        <f t="shared" si="113"/>
        <v>-0.19687326896551727</v>
      </c>
      <c r="CJ149" s="116">
        <f t="shared" si="114"/>
        <v>-0.74591990690909094</v>
      </c>
      <c r="CK149" s="116">
        <f t="shared" si="115"/>
        <v>-0.35002766883720937</v>
      </c>
      <c r="CL149" s="116">
        <f t="shared" si="116"/>
        <v>-0.76600996078139538</v>
      </c>
      <c r="CM149" s="116">
        <f t="shared" si="117"/>
        <v>-0.41160399494736849</v>
      </c>
      <c r="CN149" s="116">
        <f t="shared" si="118"/>
        <v>-0.77058823529411757</v>
      </c>
      <c r="CO149" s="116">
        <f t="shared" si="119"/>
        <v>-0.4264705882352941</v>
      </c>
    </row>
    <row r="150" spans="1:93" ht="14.5" thickBot="1">
      <c r="A150" s="32" t="s">
        <v>169</v>
      </c>
      <c r="B150" s="33" t="s">
        <v>10</v>
      </c>
      <c r="C150" s="97">
        <v>3</v>
      </c>
      <c r="D150" s="33">
        <v>3</v>
      </c>
      <c r="E150" s="33">
        <v>3</v>
      </c>
      <c r="F150" s="33"/>
      <c r="G150" s="33"/>
      <c r="H150" s="33"/>
      <c r="I150" s="33"/>
      <c r="K150" s="103">
        <f>_xlfn.XLOOKUP($C150,'SQUO grid'!$B$4:$B$18,'SQUO grid'!C$4:C$18,"error",0,1)</f>
        <v>1</v>
      </c>
      <c r="L150" s="103">
        <f>_xlfn.XLOOKUP($C150,'SQUO grid'!$B$4:$B$18,'SQUO grid'!D$4:D$18,"error",0,1)</f>
        <v>3</v>
      </c>
      <c r="M150" s="103">
        <f>_xlfn.XLOOKUP($C150,'SQUO grid'!$B$4:$B$18,'SQUO grid'!E$4:E$18,"error",0,1)</f>
        <v>3</v>
      </c>
      <c r="N150" s="103">
        <f>_xlfn.XLOOKUP($C150,'SQUO grid'!$B$4:$B$18,'SQUO grid'!F$4:F$18,"error",0,1)</f>
        <v>8</v>
      </c>
      <c r="O150" s="103">
        <f>_xlfn.XLOOKUP($C150,'SQUO grid'!$B$4:$B$18,'SQUO grid'!G$4:G$18,"error",0,1)</f>
        <v>4</v>
      </c>
      <c r="P150" s="103">
        <f>_xlfn.XLOOKUP($C150,'SQUO grid'!$B$4:$B$18,'SQUO grid'!H$4:H$18,"error",0,1)</f>
        <v>12</v>
      </c>
      <c r="Q150" s="103">
        <f>_xlfn.XLOOKUP($C150,'SQUO grid'!$B$4:$B$18,'SQUO grid'!I$4:I$18,"error",0,1)</f>
        <v>9</v>
      </c>
      <c r="R150" s="103">
        <f>_xlfn.XLOOKUP($C150,'SQUO grid'!$B$4:$B$18,'SQUO grid'!J$4:J$18,"error",0,1)</f>
        <v>12</v>
      </c>
      <c r="S150" s="103">
        <f>_xlfn.XLOOKUP($C150,'SQUO grid'!$B$4:$B$18,'SQUO grid'!K$4:K$18,"error",0,1)</f>
        <v>12.05</v>
      </c>
      <c r="T150" s="103">
        <f>_xlfn.XLOOKUP($C150,'SQUO grid'!$B$4:$B$18,'SQUO grid'!L$4:L$18,"error",0,1)</f>
        <v>16</v>
      </c>
      <c r="U150" s="103">
        <f>_xlfn.XLOOKUP($C150,'SQUO grid'!$B$4:$B$18,'SQUO grid'!M$4:M$18,"error",0,1)</f>
        <v>17</v>
      </c>
      <c r="V150" s="103">
        <f>_xlfn.XLOOKUP($C150,'SQUO grid'!$B$4:$B$18,'SQUO grid'!N$4:N$18,"error",0,1)</f>
        <v>22</v>
      </c>
      <c r="W150" s="103">
        <f>_xlfn.XLOOKUP($C150,'SQUO grid'!$B$4:$B$18,'SQUO grid'!O$4:O$18,"error",0,1)</f>
        <v>22</v>
      </c>
      <c r="X150" s="103">
        <f>_xlfn.XLOOKUP($C150,'SQUO grid'!$B$4:$B$18,'SQUO grid'!P$4:P$18,"error",0,1)</f>
        <v>29</v>
      </c>
      <c r="Y150" s="103">
        <f>_xlfn.XLOOKUP($C150,'SQUO grid'!$B$4:$B$18,'SQUO grid'!Q$4:Q$18,"error",0,1)</f>
        <v>33</v>
      </c>
      <c r="Z150" s="103">
        <f>_xlfn.XLOOKUP($C150,'SQUO grid'!$B$4:$B$18,'SQUO grid'!R$4:R$18,"error",0,1)</f>
        <v>43</v>
      </c>
      <c r="AA150" s="103">
        <f>_xlfn.XLOOKUP($C150,'SQUO grid'!$B$4:$B$18,'SQUO grid'!S$4:S$18,"error",0,1)</f>
        <v>43</v>
      </c>
      <c r="AB150" s="103">
        <f>_xlfn.XLOOKUP($C150,'SQUO grid'!$B$4:$B$18,'SQUO grid'!T$4:T$18,"error",0,1)</f>
        <v>57</v>
      </c>
      <c r="AC150" s="103">
        <f>_xlfn.XLOOKUP($C150,'SQUO grid'!$B$4:$B$18,'SQUO grid'!U$4:U$18,"error",0,1)</f>
        <v>51</v>
      </c>
      <c r="AD150" s="103">
        <f>_xlfn.XLOOKUP($C150,'SQUO grid'!$B$4:$B$18,'SQUO grid'!V$4:V$18,"error",0,1)</f>
        <v>68</v>
      </c>
      <c r="AF150" s="103">
        <f>_xlfn.XLOOKUP($D150,'Compiled grid proposal'!$C$5:$C$22,'Compiled grid proposal'!D$5:D$22,"error",0,1)</f>
        <v>2.3400000000000003</v>
      </c>
      <c r="AG150" s="103">
        <f>_xlfn.XLOOKUP($D150,'Compiled grid proposal'!$C$5:$C$22,'Compiled grid proposal'!E$5:E$22,"error",0,1)</f>
        <v>7.8000000000000007</v>
      </c>
      <c r="AH150" s="103">
        <f>_xlfn.XLOOKUP($D150,'Compiled grid proposal'!$C$5:$C$22,'Compiled grid proposal'!F$5:F$22,"error",0,1)</f>
        <v>2.8080000000000003</v>
      </c>
      <c r="AI150" s="103">
        <f>_xlfn.XLOOKUP($D150,'Compiled grid proposal'!$C$5:$C$22,'Compiled grid proposal'!G$5:G$22,"error",0,1)</f>
        <v>9.3600000000000012</v>
      </c>
      <c r="AJ150" s="103">
        <f>_xlfn.XLOOKUP($D150,'Compiled grid proposal'!$C$5:$C$22,'Compiled grid proposal'!H$5:H$22,"error",0,1)</f>
        <v>3.3696000000000002</v>
      </c>
      <c r="AK150" s="103">
        <f>_xlfn.XLOOKUP($D150,'Compiled grid proposal'!$C$5:$C$22,'Compiled grid proposal'!I$5:I$22,"error",0,1)</f>
        <v>11.232000000000001</v>
      </c>
      <c r="AL150" s="103">
        <f>_xlfn.XLOOKUP($D150,'Compiled grid proposal'!$C$5:$C$22,'Compiled grid proposal'!J$5:J$22,"error",0,1)</f>
        <v>4.04352</v>
      </c>
      <c r="AM150" s="103">
        <f>_xlfn.XLOOKUP($D150,'Compiled grid proposal'!$C$5:$C$22,'Compiled grid proposal'!K$5:K$22,"error",0,1)</f>
        <v>13.478400000000001</v>
      </c>
      <c r="AN150" s="103">
        <f>_xlfn.XLOOKUP($D150,'Compiled grid proposal'!$C$5:$C$22,'Compiled grid proposal'!L$5:L$22,"error",0,1)</f>
        <v>4.8522239999999996</v>
      </c>
      <c r="AO150" s="103">
        <f>_xlfn.XLOOKUP($D150,'Compiled grid proposal'!$C$5:$C$22,'Compiled grid proposal'!M$5:M$22,"error",0,1)</f>
        <v>16.17408</v>
      </c>
      <c r="AP150" s="103">
        <f>_xlfn.XLOOKUP($D150,'Compiled grid proposal'!$C$5:$C$22,'Compiled grid proposal'!N$5:N$22,"error",0,1)</f>
        <v>5.8226687999999998</v>
      </c>
      <c r="AQ150" s="103">
        <f>_xlfn.XLOOKUP($D150,'Compiled grid proposal'!$C$5:$C$22,'Compiled grid proposal'!O$5:O$22,"error",0,1)</f>
        <v>19.408895999999999</v>
      </c>
      <c r="AR150" s="103">
        <f>_xlfn.XLOOKUP($D150,'Compiled grid proposal'!$C$5:$C$22,'Compiled grid proposal'!P$5:P$22,"error",0,1)</f>
        <v>6.9872025599999992</v>
      </c>
      <c r="AS150" s="103">
        <f>_xlfn.XLOOKUP($D150,'Compiled grid proposal'!$C$5:$C$22,'Compiled grid proposal'!Q$5:Q$22,"error",0,1)</f>
        <v>23.290675199999999</v>
      </c>
      <c r="AT150" s="103">
        <f>_xlfn.XLOOKUP($D150,'Compiled grid proposal'!$C$5:$C$22,'Compiled grid proposal'!R$5:R$22,"error",0,1)</f>
        <v>8.3846430719999994</v>
      </c>
      <c r="AU150" s="103">
        <f>_xlfn.XLOOKUP($D150,'Compiled grid proposal'!$C$5:$C$22,'Compiled grid proposal'!S$5:S$22,"error",0,1)</f>
        <v>27.948810239999997</v>
      </c>
      <c r="AV150" s="103">
        <f>_xlfn.XLOOKUP($D150,'Compiled grid proposal'!$C$5:$C$22,'Compiled grid proposal'!T$5:T$22,"error",0,1)</f>
        <v>10.061571686399999</v>
      </c>
      <c r="AW150" s="103">
        <f>_xlfn.XLOOKUP($D150,'Compiled grid proposal'!$C$5:$C$22,'Compiled grid proposal'!U$5:U$22,"error",0,1)</f>
        <v>33.538572287999997</v>
      </c>
      <c r="AX150" s="103">
        <f>_xlfn.XLOOKUP($D150,'Compiled grid proposal'!$C$5:$C$22,'Compiled grid proposal'!V$5:V$22,"error",0,1)</f>
        <v>11.7</v>
      </c>
      <c r="AY150" s="103">
        <f>_xlfn.XLOOKUP($D150,'Compiled grid proposal'!$C$5:$C$22,'Compiled grid proposal'!W$5:W$22,"error",0,1)</f>
        <v>39</v>
      </c>
      <c r="BA150" s="115">
        <f t="shared" si="80"/>
        <v>1.3400000000000003</v>
      </c>
      <c r="BB150" s="115">
        <f t="shared" si="81"/>
        <v>4.8000000000000007</v>
      </c>
      <c r="BC150" s="115">
        <f t="shared" si="82"/>
        <v>-0.19199999999999973</v>
      </c>
      <c r="BD150" s="115">
        <f t="shared" si="83"/>
        <v>1.3600000000000012</v>
      </c>
      <c r="BE150" s="115">
        <f t="shared" si="84"/>
        <v>-0.63039999999999985</v>
      </c>
      <c r="BF150" s="115">
        <f t="shared" si="85"/>
        <v>-0.76799999999999891</v>
      </c>
      <c r="BG150" s="115">
        <f t="shared" si="86"/>
        <v>-4.95648</v>
      </c>
      <c r="BH150" s="115">
        <f t="shared" si="87"/>
        <v>1.4784000000000006</v>
      </c>
      <c r="BI150" s="115">
        <f t="shared" si="88"/>
        <v>-7.1977760000000011</v>
      </c>
      <c r="BJ150" s="115">
        <f t="shared" si="89"/>
        <v>0.17408000000000001</v>
      </c>
      <c r="BK150" s="115">
        <f t="shared" si="90"/>
        <v>-11.177331200000001</v>
      </c>
      <c r="BL150" s="115">
        <f t="shared" si="91"/>
        <v>-2.5911040000000014</v>
      </c>
      <c r="BM150" s="115">
        <f t="shared" si="92"/>
        <v>-15.01279744</v>
      </c>
      <c r="BN150" s="115">
        <f t="shared" si="93"/>
        <v>-5.709324800000001</v>
      </c>
      <c r="BO150" s="115">
        <f t="shared" si="94"/>
        <v>-24.615356928000001</v>
      </c>
      <c r="BP150" s="115">
        <f t="shared" si="95"/>
        <v>-15.051189760000003</v>
      </c>
      <c r="BQ150" s="115">
        <f t="shared" si="96"/>
        <v>-32.938428313599999</v>
      </c>
      <c r="BR150" s="115">
        <f t="shared" si="97"/>
        <v>-23.461427712000003</v>
      </c>
      <c r="BS150" s="115">
        <f t="shared" si="98"/>
        <v>-39.299999999999997</v>
      </c>
      <c r="BT150" s="115">
        <f t="shared" si="99"/>
        <v>-29</v>
      </c>
      <c r="BV150" s="116">
        <f t="shared" si="100"/>
        <v>1.3400000000000003</v>
      </c>
      <c r="BW150" s="116">
        <f t="shared" si="101"/>
        <v>1.6000000000000003</v>
      </c>
      <c r="BX150" s="116">
        <f t="shared" si="102"/>
        <v>-6.3999999999999904E-2</v>
      </c>
      <c r="BY150" s="116">
        <f t="shared" si="103"/>
        <v>0.17000000000000015</v>
      </c>
      <c r="BZ150" s="116">
        <f t="shared" si="104"/>
        <v>-0.15759999999999996</v>
      </c>
      <c r="CA150" s="116">
        <f t="shared" si="105"/>
        <v>-6.3999999999999904E-2</v>
      </c>
      <c r="CB150" s="116">
        <f t="shared" si="106"/>
        <v>-0.55071999999999999</v>
      </c>
      <c r="CC150" s="116">
        <f t="shared" si="107"/>
        <v>0.12320000000000005</v>
      </c>
      <c r="CD150" s="116">
        <f t="shared" si="108"/>
        <v>-0.59732580912863076</v>
      </c>
      <c r="CE150" s="116">
        <f t="shared" si="109"/>
        <v>1.0880000000000001E-2</v>
      </c>
      <c r="CF150" s="116">
        <f t="shared" si="110"/>
        <v>-0.65749007058823539</v>
      </c>
      <c r="CG150" s="116">
        <f t="shared" si="111"/>
        <v>-0.11777745454545462</v>
      </c>
      <c r="CH150" s="116">
        <f t="shared" si="112"/>
        <v>-0.68239988363636361</v>
      </c>
      <c r="CI150" s="116">
        <f t="shared" si="113"/>
        <v>-0.19687326896551727</v>
      </c>
      <c r="CJ150" s="116">
        <f t="shared" si="114"/>
        <v>-0.74591990690909094</v>
      </c>
      <c r="CK150" s="116">
        <f t="shared" si="115"/>
        <v>-0.35002766883720937</v>
      </c>
      <c r="CL150" s="116">
        <f t="shared" si="116"/>
        <v>-0.76600996078139538</v>
      </c>
      <c r="CM150" s="116">
        <f t="shared" si="117"/>
        <v>-0.41160399494736849</v>
      </c>
      <c r="CN150" s="116">
        <f t="shared" si="118"/>
        <v>-0.77058823529411757</v>
      </c>
      <c r="CO150" s="116">
        <f t="shared" si="119"/>
        <v>-0.4264705882352941</v>
      </c>
    </row>
    <row r="151" spans="1:93" ht="14.5" thickBot="1">
      <c r="A151" s="32" t="s">
        <v>170</v>
      </c>
      <c r="B151" s="33" t="s">
        <v>10</v>
      </c>
      <c r="C151" s="97">
        <v>3</v>
      </c>
      <c r="D151" s="33">
        <v>3</v>
      </c>
      <c r="E151" s="33">
        <v>3</v>
      </c>
      <c r="F151" s="33"/>
      <c r="G151" s="33"/>
      <c r="H151" s="33"/>
      <c r="I151" s="33"/>
      <c r="K151" s="103">
        <f>_xlfn.XLOOKUP($C151,'SQUO grid'!$B$4:$B$18,'SQUO grid'!C$4:C$18,"error",0,1)</f>
        <v>1</v>
      </c>
      <c r="L151" s="103">
        <f>_xlfn.XLOOKUP($C151,'SQUO grid'!$B$4:$B$18,'SQUO grid'!D$4:D$18,"error",0,1)</f>
        <v>3</v>
      </c>
      <c r="M151" s="103">
        <f>_xlfn.XLOOKUP($C151,'SQUO grid'!$B$4:$B$18,'SQUO grid'!E$4:E$18,"error",0,1)</f>
        <v>3</v>
      </c>
      <c r="N151" s="103">
        <f>_xlfn.XLOOKUP($C151,'SQUO grid'!$B$4:$B$18,'SQUO grid'!F$4:F$18,"error",0,1)</f>
        <v>8</v>
      </c>
      <c r="O151" s="103">
        <f>_xlfn.XLOOKUP($C151,'SQUO grid'!$B$4:$B$18,'SQUO grid'!G$4:G$18,"error",0,1)</f>
        <v>4</v>
      </c>
      <c r="P151" s="103">
        <f>_xlfn.XLOOKUP($C151,'SQUO grid'!$B$4:$B$18,'SQUO grid'!H$4:H$18,"error",0,1)</f>
        <v>12</v>
      </c>
      <c r="Q151" s="103">
        <f>_xlfn.XLOOKUP($C151,'SQUO grid'!$B$4:$B$18,'SQUO grid'!I$4:I$18,"error",0,1)</f>
        <v>9</v>
      </c>
      <c r="R151" s="103">
        <f>_xlfn.XLOOKUP($C151,'SQUO grid'!$B$4:$B$18,'SQUO grid'!J$4:J$18,"error",0,1)</f>
        <v>12</v>
      </c>
      <c r="S151" s="103">
        <f>_xlfn.XLOOKUP($C151,'SQUO grid'!$B$4:$B$18,'SQUO grid'!K$4:K$18,"error",0,1)</f>
        <v>12.05</v>
      </c>
      <c r="T151" s="103">
        <f>_xlfn.XLOOKUP($C151,'SQUO grid'!$B$4:$B$18,'SQUO grid'!L$4:L$18,"error",0,1)</f>
        <v>16</v>
      </c>
      <c r="U151" s="103">
        <f>_xlfn.XLOOKUP($C151,'SQUO grid'!$B$4:$B$18,'SQUO grid'!M$4:M$18,"error",0,1)</f>
        <v>17</v>
      </c>
      <c r="V151" s="103">
        <f>_xlfn.XLOOKUP($C151,'SQUO grid'!$B$4:$B$18,'SQUO grid'!N$4:N$18,"error",0,1)</f>
        <v>22</v>
      </c>
      <c r="W151" s="103">
        <f>_xlfn.XLOOKUP($C151,'SQUO grid'!$B$4:$B$18,'SQUO grid'!O$4:O$18,"error",0,1)</f>
        <v>22</v>
      </c>
      <c r="X151" s="103">
        <f>_xlfn.XLOOKUP($C151,'SQUO grid'!$B$4:$B$18,'SQUO grid'!P$4:P$18,"error",0,1)</f>
        <v>29</v>
      </c>
      <c r="Y151" s="103">
        <f>_xlfn.XLOOKUP($C151,'SQUO grid'!$B$4:$B$18,'SQUO grid'!Q$4:Q$18,"error",0,1)</f>
        <v>33</v>
      </c>
      <c r="Z151" s="103">
        <f>_xlfn.XLOOKUP($C151,'SQUO grid'!$B$4:$B$18,'SQUO grid'!R$4:R$18,"error",0,1)</f>
        <v>43</v>
      </c>
      <c r="AA151" s="103">
        <f>_xlfn.XLOOKUP($C151,'SQUO grid'!$B$4:$B$18,'SQUO grid'!S$4:S$18,"error",0,1)</f>
        <v>43</v>
      </c>
      <c r="AB151" s="103">
        <f>_xlfn.XLOOKUP($C151,'SQUO grid'!$B$4:$B$18,'SQUO grid'!T$4:T$18,"error",0,1)</f>
        <v>57</v>
      </c>
      <c r="AC151" s="103">
        <f>_xlfn.XLOOKUP($C151,'SQUO grid'!$B$4:$B$18,'SQUO grid'!U$4:U$18,"error",0,1)</f>
        <v>51</v>
      </c>
      <c r="AD151" s="103">
        <f>_xlfn.XLOOKUP($C151,'SQUO grid'!$B$4:$B$18,'SQUO grid'!V$4:V$18,"error",0,1)</f>
        <v>68</v>
      </c>
      <c r="AF151" s="103">
        <f>_xlfn.XLOOKUP($D151,'Compiled grid proposal'!$C$5:$C$22,'Compiled grid proposal'!D$5:D$22,"error",0,1)</f>
        <v>2.3400000000000003</v>
      </c>
      <c r="AG151" s="103">
        <f>_xlfn.XLOOKUP($D151,'Compiled grid proposal'!$C$5:$C$22,'Compiled grid proposal'!E$5:E$22,"error",0,1)</f>
        <v>7.8000000000000007</v>
      </c>
      <c r="AH151" s="103">
        <f>_xlfn.XLOOKUP($D151,'Compiled grid proposal'!$C$5:$C$22,'Compiled grid proposal'!F$5:F$22,"error",0,1)</f>
        <v>2.8080000000000003</v>
      </c>
      <c r="AI151" s="103">
        <f>_xlfn.XLOOKUP($D151,'Compiled grid proposal'!$C$5:$C$22,'Compiled grid proposal'!G$5:G$22,"error",0,1)</f>
        <v>9.3600000000000012</v>
      </c>
      <c r="AJ151" s="103">
        <f>_xlfn.XLOOKUP($D151,'Compiled grid proposal'!$C$5:$C$22,'Compiled grid proposal'!H$5:H$22,"error",0,1)</f>
        <v>3.3696000000000002</v>
      </c>
      <c r="AK151" s="103">
        <f>_xlfn.XLOOKUP($D151,'Compiled grid proposal'!$C$5:$C$22,'Compiled grid proposal'!I$5:I$22,"error",0,1)</f>
        <v>11.232000000000001</v>
      </c>
      <c r="AL151" s="103">
        <f>_xlfn.XLOOKUP($D151,'Compiled grid proposal'!$C$5:$C$22,'Compiled grid proposal'!J$5:J$22,"error",0,1)</f>
        <v>4.04352</v>
      </c>
      <c r="AM151" s="103">
        <f>_xlfn.XLOOKUP($D151,'Compiled grid proposal'!$C$5:$C$22,'Compiled grid proposal'!K$5:K$22,"error",0,1)</f>
        <v>13.478400000000001</v>
      </c>
      <c r="AN151" s="103">
        <f>_xlfn.XLOOKUP($D151,'Compiled grid proposal'!$C$5:$C$22,'Compiled grid proposal'!L$5:L$22,"error",0,1)</f>
        <v>4.8522239999999996</v>
      </c>
      <c r="AO151" s="103">
        <f>_xlfn.XLOOKUP($D151,'Compiled grid proposal'!$C$5:$C$22,'Compiled grid proposal'!M$5:M$22,"error",0,1)</f>
        <v>16.17408</v>
      </c>
      <c r="AP151" s="103">
        <f>_xlfn.XLOOKUP($D151,'Compiled grid proposal'!$C$5:$C$22,'Compiled grid proposal'!N$5:N$22,"error",0,1)</f>
        <v>5.8226687999999998</v>
      </c>
      <c r="AQ151" s="103">
        <f>_xlfn.XLOOKUP($D151,'Compiled grid proposal'!$C$5:$C$22,'Compiled grid proposal'!O$5:O$22,"error",0,1)</f>
        <v>19.408895999999999</v>
      </c>
      <c r="AR151" s="103">
        <f>_xlfn.XLOOKUP($D151,'Compiled grid proposal'!$C$5:$C$22,'Compiled grid proposal'!P$5:P$22,"error",0,1)</f>
        <v>6.9872025599999992</v>
      </c>
      <c r="AS151" s="103">
        <f>_xlfn.XLOOKUP($D151,'Compiled grid proposal'!$C$5:$C$22,'Compiled grid proposal'!Q$5:Q$22,"error",0,1)</f>
        <v>23.290675199999999</v>
      </c>
      <c r="AT151" s="103">
        <f>_xlfn.XLOOKUP($D151,'Compiled grid proposal'!$C$5:$C$22,'Compiled grid proposal'!R$5:R$22,"error",0,1)</f>
        <v>8.3846430719999994</v>
      </c>
      <c r="AU151" s="103">
        <f>_xlfn.XLOOKUP($D151,'Compiled grid proposal'!$C$5:$C$22,'Compiled grid proposal'!S$5:S$22,"error",0,1)</f>
        <v>27.948810239999997</v>
      </c>
      <c r="AV151" s="103">
        <f>_xlfn.XLOOKUP($D151,'Compiled grid proposal'!$C$5:$C$22,'Compiled grid proposal'!T$5:T$22,"error",0,1)</f>
        <v>10.061571686399999</v>
      </c>
      <c r="AW151" s="103">
        <f>_xlfn.XLOOKUP($D151,'Compiled grid proposal'!$C$5:$C$22,'Compiled grid proposal'!U$5:U$22,"error",0,1)</f>
        <v>33.538572287999997</v>
      </c>
      <c r="AX151" s="103">
        <f>_xlfn.XLOOKUP($D151,'Compiled grid proposal'!$C$5:$C$22,'Compiled grid proposal'!V$5:V$22,"error",0,1)</f>
        <v>11.7</v>
      </c>
      <c r="AY151" s="103">
        <f>_xlfn.XLOOKUP($D151,'Compiled grid proposal'!$C$5:$C$22,'Compiled grid proposal'!W$5:W$22,"error",0,1)</f>
        <v>39</v>
      </c>
      <c r="BA151" s="115">
        <f t="shared" si="80"/>
        <v>1.3400000000000003</v>
      </c>
      <c r="BB151" s="115">
        <f t="shared" si="81"/>
        <v>4.8000000000000007</v>
      </c>
      <c r="BC151" s="115">
        <f t="shared" si="82"/>
        <v>-0.19199999999999973</v>
      </c>
      <c r="BD151" s="115">
        <f t="shared" si="83"/>
        <v>1.3600000000000012</v>
      </c>
      <c r="BE151" s="115">
        <f t="shared" si="84"/>
        <v>-0.63039999999999985</v>
      </c>
      <c r="BF151" s="115">
        <f t="shared" si="85"/>
        <v>-0.76799999999999891</v>
      </c>
      <c r="BG151" s="115">
        <f t="shared" si="86"/>
        <v>-4.95648</v>
      </c>
      <c r="BH151" s="115">
        <f t="shared" si="87"/>
        <v>1.4784000000000006</v>
      </c>
      <c r="BI151" s="115">
        <f t="shared" si="88"/>
        <v>-7.1977760000000011</v>
      </c>
      <c r="BJ151" s="115">
        <f t="shared" si="89"/>
        <v>0.17408000000000001</v>
      </c>
      <c r="BK151" s="115">
        <f t="shared" si="90"/>
        <v>-11.177331200000001</v>
      </c>
      <c r="BL151" s="115">
        <f t="shared" si="91"/>
        <v>-2.5911040000000014</v>
      </c>
      <c r="BM151" s="115">
        <f t="shared" si="92"/>
        <v>-15.01279744</v>
      </c>
      <c r="BN151" s="115">
        <f t="shared" si="93"/>
        <v>-5.709324800000001</v>
      </c>
      <c r="BO151" s="115">
        <f t="shared" si="94"/>
        <v>-24.615356928000001</v>
      </c>
      <c r="BP151" s="115">
        <f t="shared" si="95"/>
        <v>-15.051189760000003</v>
      </c>
      <c r="BQ151" s="115">
        <f t="shared" si="96"/>
        <v>-32.938428313599999</v>
      </c>
      <c r="BR151" s="115">
        <f t="shared" si="97"/>
        <v>-23.461427712000003</v>
      </c>
      <c r="BS151" s="115">
        <f t="shared" si="98"/>
        <v>-39.299999999999997</v>
      </c>
      <c r="BT151" s="115">
        <f t="shared" si="99"/>
        <v>-29</v>
      </c>
      <c r="BV151" s="116">
        <f t="shared" si="100"/>
        <v>1.3400000000000003</v>
      </c>
      <c r="BW151" s="116">
        <f t="shared" si="101"/>
        <v>1.6000000000000003</v>
      </c>
      <c r="BX151" s="116">
        <f t="shared" si="102"/>
        <v>-6.3999999999999904E-2</v>
      </c>
      <c r="BY151" s="116">
        <f t="shared" si="103"/>
        <v>0.17000000000000015</v>
      </c>
      <c r="BZ151" s="116">
        <f t="shared" si="104"/>
        <v>-0.15759999999999996</v>
      </c>
      <c r="CA151" s="116">
        <f t="shared" si="105"/>
        <v>-6.3999999999999904E-2</v>
      </c>
      <c r="CB151" s="116">
        <f t="shared" si="106"/>
        <v>-0.55071999999999999</v>
      </c>
      <c r="CC151" s="116">
        <f t="shared" si="107"/>
        <v>0.12320000000000005</v>
      </c>
      <c r="CD151" s="116">
        <f t="shared" si="108"/>
        <v>-0.59732580912863076</v>
      </c>
      <c r="CE151" s="116">
        <f t="shared" si="109"/>
        <v>1.0880000000000001E-2</v>
      </c>
      <c r="CF151" s="116">
        <f t="shared" si="110"/>
        <v>-0.65749007058823539</v>
      </c>
      <c r="CG151" s="116">
        <f t="shared" si="111"/>
        <v>-0.11777745454545462</v>
      </c>
      <c r="CH151" s="116">
        <f t="shared" si="112"/>
        <v>-0.68239988363636361</v>
      </c>
      <c r="CI151" s="116">
        <f t="shared" si="113"/>
        <v>-0.19687326896551727</v>
      </c>
      <c r="CJ151" s="116">
        <f t="shared" si="114"/>
        <v>-0.74591990690909094</v>
      </c>
      <c r="CK151" s="116">
        <f t="shared" si="115"/>
        <v>-0.35002766883720937</v>
      </c>
      <c r="CL151" s="116">
        <f t="shared" si="116"/>
        <v>-0.76600996078139538</v>
      </c>
      <c r="CM151" s="116">
        <f t="shared" si="117"/>
        <v>-0.41160399494736849</v>
      </c>
      <c r="CN151" s="116">
        <f t="shared" si="118"/>
        <v>-0.77058823529411757</v>
      </c>
      <c r="CO151" s="116">
        <f t="shared" si="119"/>
        <v>-0.4264705882352941</v>
      </c>
    </row>
    <row r="152" spans="1:93" ht="14.5" thickBot="1">
      <c r="A152" s="32" t="s">
        <v>171</v>
      </c>
      <c r="B152" s="33" t="s">
        <v>10</v>
      </c>
      <c r="C152" s="97">
        <v>3</v>
      </c>
      <c r="D152" s="33">
        <v>3</v>
      </c>
      <c r="E152" s="33">
        <v>3</v>
      </c>
      <c r="F152" s="33"/>
      <c r="G152" s="33"/>
      <c r="H152" s="33"/>
      <c r="I152" s="33"/>
      <c r="K152" s="103">
        <f>_xlfn.XLOOKUP($C152,'SQUO grid'!$B$4:$B$18,'SQUO grid'!C$4:C$18,"error",0,1)</f>
        <v>1</v>
      </c>
      <c r="L152" s="103">
        <f>_xlfn.XLOOKUP($C152,'SQUO grid'!$B$4:$B$18,'SQUO grid'!D$4:D$18,"error",0,1)</f>
        <v>3</v>
      </c>
      <c r="M152" s="103">
        <f>_xlfn.XLOOKUP($C152,'SQUO grid'!$B$4:$B$18,'SQUO grid'!E$4:E$18,"error",0,1)</f>
        <v>3</v>
      </c>
      <c r="N152" s="103">
        <f>_xlfn.XLOOKUP($C152,'SQUO grid'!$B$4:$B$18,'SQUO grid'!F$4:F$18,"error",0,1)</f>
        <v>8</v>
      </c>
      <c r="O152" s="103">
        <f>_xlfn.XLOOKUP($C152,'SQUO grid'!$B$4:$B$18,'SQUO grid'!G$4:G$18,"error",0,1)</f>
        <v>4</v>
      </c>
      <c r="P152" s="103">
        <f>_xlfn.XLOOKUP($C152,'SQUO grid'!$B$4:$B$18,'SQUO grid'!H$4:H$18,"error",0,1)</f>
        <v>12</v>
      </c>
      <c r="Q152" s="103">
        <f>_xlfn.XLOOKUP($C152,'SQUO grid'!$B$4:$B$18,'SQUO grid'!I$4:I$18,"error",0,1)</f>
        <v>9</v>
      </c>
      <c r="R152" s="103">
        <f>_xlfn.XLOOKUP($C152,'SQUO grid'!$B$4:$B$18,'SQUO grid'!J$4:J$18,"error",0,1)</f>
        <v>12</v>
      </c>
      <c r="S152" s="103">
        <f>_xlfn.XLOOKUP($C152,'SQUO grid'!$B$4:$B$18,'SQUO grid'!K$4:K$18,"error",0,1)</f>
        <v>12.05</v>
      </c>
      <c r="T152" s="103">
        <f>_xlfn.XLOOKUP($C152,'SQUO grid'!$B$4:$B$18,'SQUO grid'!L$4:L$18,"error",0,1)</f>
        <v>16</v>
      </c>
      <c r="U152" s="103">
        <f>_xlfn.XLOOKUP($C152,'SQUO grid'!$B$4:$B$18,'SQUO grid'!M$4:M$18,"error",0,1)</f>
        <v>17</v>
      </c>
      <c r="V152" s="103">
        <f>_xlfn.XLOOKUP($C152,'SQUO grid'!$B$4:$B$18,'SQUO grid'!N$4:N$18,"error",0,1)</f>
        <v>22</v>
      </c>
      <c r="W152" s="103">
        <f>_xlfn.XLOOKUP($C152,'SQUO grid'!$B$4:$B$18,'SQUO grid'!O$4:O$18,"error",0,1)</f>
        <v>22</v>
      </c>
      <c r="X152" s="103">
        <f>_xlfn.XLOOKUP($C152,'SQUO grid'!$B$4:$B$18,'SQUO grid'!P$4:P$18,"error",0,1)</f>
        <v>29</v>
      </c>
      <c r="Y152" s="103">
        <f>_xlfn.XLOOKUP($C152,'SQUO grid'!$B$4:$B$18,'SQUO grid'!Q$4:Q$18,"error",0,1)</f>
        <v>33</v>
      </c>
      <c r="Z152" s="103">
        <f>_xlfn.XLOOKUP($C152,'SQUO grid'!$B$4:$B$18,'SQUO grid'!R$4:R$18,"error",0,1)</f>
        <v>43</v>
      </c>
      <c r="AA152" s="103">
        <f>_xlfn.XLOOKUP($C152,'SQUO grid'!$B$4:$B$18,'SQUO grid'!S$4:S$18,"error",0,1)</f>
        <v>43</v>
      </c>
      <c r="AB152" s="103">
        <f>_xlfn.XLOOKUP($C152,'SQUO grid'!$B$4:$B$18,'SQUO grid'!T$4:T$18,"error",0,1)</f>
        <v>57</v>
      </c>
      <c r="AC152" s="103">
        <f>_xlfn.XLOOKUP($C152,'SQUO grid'!$B$4:$B$18,'SQUO grid'!U$4:U$18,"error",0,1)</f>
        <v>51</v>
      </c>
      <c r="AD152" s="103">
        <f>_xlfn.XLOOKUP($C152,'SQUO grid'!$B$4:$B$18,'SQUO grid'!V$4:V$18,"error",0,1)</f>
        <v>68</v>
      </c>
      <c r="AF152" s="103">
        <f>_xlfn.XLOOKUP($D152,'Compiled grid proposal'!$C$5:$C$22,'Compiled grid proposal'!D$5:D$22,"error",0,1)</f>
        <v>2.3400000000000003</v>
      </c>
      <c r="AG152" s="103">
        <f>_xlfn.XLOOKUP($D152,'Compiled grid proposal'!$C$5:$C$22,'Compiled grid proposal'!E$5:E$22,"error",0,1)</f>
        <v>7.8000000000000007</v>
      </c>
      <c r="AH152" s="103">
        <f>_xlfn.XLOOKUP($D152,'Compiled grid proposal'!$C$5:$C$22,'Compiled grid proposal'!F$5:F$22,"error",0,1)</f>
        <v>2.8080000000000003</v>
      </c>
      <c r="AI152" s="103">
        <f>_xlfn.XLOOKUP($D152,'Compiled grid proposal'!$C$5:$C$22,'Compiled grid proposal'!G$5:G$22,"error",0,1)</f>
        <v>9.3600000000000012</v>
      </c>
      <c r="AJ152" s="103">
        <f>_xlfn.XLOOKUP($D152,'Compiled grid proposal'!$C$5:$C$22,'Compiled grid proposal'!H$5:H$22,"error",0,1)</f>
        <v>3.3696000000000002</v>
      </c>
      <c r="AK152" s="103">
        <f>_xlfn.XLOOKUP($D152,'Compiled grid proposal'!$C$5:$C$22,'Compiled grid proposal'!I$5:I$22,"error",0,1)</f>
        <v>11.232000000000001</v>
      </c>
      <c r="AL152" s="103">
        <f>_xlfn.XLOOKUP($D152,'Compiled grid proposal'!$C$5:$C$22,'Compiled grid proposal'!J$5:J$22,"error",0,1)</f>
        <v>4.04352</v>
      </c>
      <c r="AM152" s="103">
        <f>_xlfn.XLOOKUP($D152,'Compiled grid proposal'!$C$5:$C$22,'Compiled grid proposal'!K$5:K$22,"error",0,1)</f>
        <v>13.478400000000001</v>
      </c>
      <c r="AN152" s="103">
        <f>_xlfn.XLOOKUP($D152,'Compiled grid proposal'!$C$5:$C$22,'Compiled grid proposal'!L$5:L$22,"error",0,1)</f>
        <v>4.8522239999999996</v>
      </c>
      <c r="AO152" s="103">
        <f>_xlfn.XLOOKUP($D152,'Compiled grid proposal'!$C$5:$C$22,'Compiled grid proposal'!M$5:M$22,"error",0,1)</f>
        <v>16.17408</v>
      </c>
      <c r="AP152" s="103">
        <f>_xlfn.XLOOKUP($D152,'Compiled grid proposal'!$C$5:$C$22,'Compiled grid proposal'!N$5:N$22,"error",0,1)</f>
        <v>5.8226687999999998</v>
      </c>
      <c r="AQ152" s="103">
        <f>_xlfn.XLOOKUP($D152,'Compiled grid proposal'!$C$5:$C$22,'Compiled grid proposal'!O$5:O$22,"error",0,1)</f>
        <v>19.408895999999999</v>
      </c>
      <c r="AR152" s="103">
        <f>_xlfn.XLOOKUP($D152,'Compiled grid proposal'!$C$5:$C$22,'Compiled grid proposal'!P$5:P$22,"error",0,1)</f>
        <v>6.9872025599999992</v>
      </c>
      <c r="AS152" s="103">
        <f>_xlfn.XLOOKUP($D152,'Compiled grid proposal'!$C$5:$C$22,'Compiled grid proposal'!Q$5:Q$22,"error",0,1)</f>
        <v>23.290675199999999</v>
      </c>
      <c r="AT152" s="103">
        <f>_xlfn.XLOOKUP($D152,'Compiled grid proposal'!$C$5:$C$22,'Compiled grid proposal'!R$5:R$22,"error",0,1)</f>
        <v>8.3846430719999994</v>
      </c>
      <c r="AU152" s="103">
        <f>_xlfn.XLOOKUP($D152,'Compiled grid proposal'!$C$5:$C$22,'Compiled grid proposal'!S$5:S$22,"error",0,1)</f>
        <v>27.948810239999997</v>
      </c>
      <c r="AV152" s="103">
        <f>_xlfn.XLOOKUP($D152,'Compiled grid proposal'!$C$5:$C$22,'Compiled grid proposal'!T$5:T$22,"error",0,1)</f>
        <v>10.061571686399999</v>
      </c>
      <c r="AW152" s="103">
        <f>_xlfn.XLOOKUP($D152,'Compiled grid proposal'!$C$5:$C$22,'Compiled grid proposal'!U$5:U$22,"error",0,1)</f>
        <v>33.538572287999997</v>
      </c>
      <c r="AX152" s="103">
        <f>_xlfn.XLOOKUP($D152,'Compiled grid proposal'!$C$5:$C$22,'Compiled grid proposal'!V$5:V$22,"error",0,1)</f>
        <v>11.7</v>
      </c>
      <c r="AY152" s="103">
        <f>_xlfn.XLOOKUP($D152,'Compiled grid proposal'!$C$5:$C$22,'Compiled grid proposal'!W$5:W$22,"error",0,1)</f>
        <v>39</v>
      </c>
      <c r="BA152" s="115">
        <f t="shared" si="80"/>
        <v>1.3400000000000003</v>
      </c>
      <c r="BB152" s="115">
        <f t="shared" si="81"/>
        <v>4.8000000000000007</v>
      </c>
      <c r="BC152" s="115">
        <f t="shared" si="82"/>
        <v>-0.19199999999999973</v>
      </c>
      <c r="BD152" s="115">
        <f t="shared" si="83"/>
        <v>1.3600000000000012</v>
      </c>
      <c r="BE152" s="115">
        <f t="shared" si="84"/>
        <v>-0.63039999999999985</v>
      </c>
      <c r="BF152" s="115">
        <f t="shared" si="85"/>
        <v>-0.76799999999999891</v>
      </c>
      <c r="BG152" s="115">
        <f t="shared" si="86"/>
        <v>-4.95648</v>
      </c>
      <c r="BH152" s="115">
        <f t="shared" si="87"/>
        <v>1.4784000000000006</v>
      </c>
      <c r="BI152" s="115">
        <f t="shared" si="88"/>
        <v>-7.1977760000000011</v>
      </c>
      <c r="BJ152" s="115">
        <f t="shared" si="89"/>
        <v>0.17408000000000001</v>
      </c>
      <c r="BK152" s="115">
        <f t="shared" si="90"/>
        <v>-11.177331200000001</v>
      </c>
      <c r="BL152" s="115">
        <f t="shared" si="91"/>
        <v>-2.5911040000000014</v>
      </c>
      <c r="BM152" s="115">
        <f t="shared" si="92"/>
        <v>-15.01279744</v>
      </c>
      <c r="BN152" s="115">
        <f t="shared" si="93"/>
        <v>-5.709324800000001</v>
      </c>
      <c r="BO152" s="115">
        <f t="shared" si="94"/>
        <v>-24.615356928000001</v>
      </c>
      <c r="BP152" s="115">
        <f t="shared" si="95"/>
        <v>-15.051189760000003</v>
      </c>
      <c r="BQ152" s="115">
        <f t="shared" si="96"/>
        <v>-32.938428313599999</v>
      </c>
      <c r="BR152" s="115">
        <f t="shared" si="97"/>
        <v>-23.461427712000003</v>
      </c>
      <c r="BS152" s="115">
        <f t="shared" si="98"/>
        <v>-39.299999999999997</v>
      </c>
      <c r="BT152" s="115">
        <f t="shared" si="99"/>
        <v>-29</v>
      </c>
      <c r="BV152" s="116">
        <f t="shared" si="100"/>
        <v>1.3400000000000003</v>
      </c>
      <c r="BW152" s="116">
        <f t="shared" si="101"/>
        <v>1.6000000000000003</v>
      </c>
      <c r="BX152" s="116">
        <f t="shared" si="102"/>
        <v>-6.3999999999999904E-2</v>
      </c>
      <c r="BY152" s="116">
        <f t="shared" si="103"/>
        <v>0.17000000000000015</v>
      </c>
      <c r="BZ152" s="116">
        <f t="shared" si="104"/>
        <v>-0.15759999999999996</v>
      </c>
      <c r="CA152" s="116">
        <f t="shared" si="105"/>
        <v>-6.3999999999999904E-2</v>
      </c>
      <c r="CB152" s="116">
        <f t="shared" si="106"/>
        <v>-0.55071999999999999</v>
      </c>
      <c r="CC152" s="116">
        <f t="shared" si="107"/>
        <v>0.12320000000000005</v>
      </c>
      <c r="CD152" s="116">
        <f t="shared" si="108"/>
        <v>-0.59732580912863076</v>
      </c>
      <c r="CE152" s="116">
        <f t="shared" si="109"/>
        <v>1.0880000000000001E-2</v>
      </c>
      <c r="CF152" s="116">
        <f t="shared" si="110"/>
        <v>-0.65749007058823539</v>
      </c>
      <c r="CG152" s="116">
        <f t="shared" si="111"/>
        <v>-0.11777745454545462</v>
      </c>
      <c r="CH152" s="116">
        <f t="shared" si="112"/>
        <v>-0.68239988363636361</v>
      </c>
      <c r="CI152" s="116">
        <f t="shared" si="113"/>
        <v>-0.19687326896551727</v>
      </c>
      <c r="CJ152" s="116">
        <f t="shared" si="114"/>
        <v>-0.74591990690909094</v>
      </c>
      <c r="CK152" s="116">
        <f t="shared" si="115"/>
        <v>-0.35002766883720937</v>
      </c>
      <c r="CL152" s="116">
        <f t="shared" si="116"/>
        <v>-0.76600996078139538</v>
      </c>
      <c r="CM152" s="116">
        <f t="shared" si="117"/>
        <v>-0.41160399494736849</v>
      </c>
      <c r="CN152" s="116">
        <f t="shared" si="118"/>
        <v>-0.77058823529411757</v>
      </c>
      <c r="CO152" s="116">
        <f t="shared" si="119"/>
        <v>-0.4264705882352941</v>
      </c>
    </row>
    <row r="153" spans="1:93" ht="14.5" thickBot="1">
      <c r="A153" s="32" t="s">
        <v>172</v>
      </c>
      <c r="B153" s="33" t="s">
        <v>10</v>
      </c>
      <c r="C153" s="97">
        <v>3</v>
      </c>
      <c r="D153" s="33">
        <v>3</v>
      </c>
      <c r="E153" s="33">
        <v>3</v>
      </c>
      <c r="F153" s="33"/>
      <c r="G153" s="33"/>
      <c r="H153" s="33"/>
      <c r="I153" s="33"/>
      <c r="K153" s="103">
        <f>_xlfn.XLOOKUP($C153,'SQUO grid'!$B$4:$B$18,'SQUO grid'!C$4:C$18,"error",0,1)</f>
        <v>1</v>
      </c>
      <c r="L153" s="103">
        <f>_xlfn.XLOOKUP($C153,'SQUO grid'!$B$4:$B$18,'SQUO grid'!D$4:D$18,"error",0,1)</f>
        <v>3</v>
      </c>
      <c r="M153" s="103">
        <f>_xlfn.XLOOKUP($C153,'SQUO grid'!$B$4:$B$18,'SQUO grid'!E$4:E$18,"error",0,1)</f>
        <v>3</v>
      </c>
      <c r="N153" s="103">
        <f>_xlfn.XLOOKUP($C153,'SQUO grid'!$B$4:$B$18,'SQUO grid'!F$4:F$18,"error",0,1)</f>
        <v>8</v>
      </c>
      <c r="O153" s="103">
        <f>_xlfn.XLOOKUP($C153,'SQUO grid'!$B$4:$B$18,'SQUO grid'!G$4:G$18,"error",0,1)</f>
        <v>4</v>
      </c>
      <c r="P153" s="103">
        <f>_xlfn.XLOOKUP($C153,'SQUO grid'!$B$4:$B$18,'SQUO grid'!H$4:H$18,"error",0,1)</f>
        <v>12</v>
      </c>
      <c r="Q153" s="103">
        <f>_xlfn.XLOOKUP($C153,'SQUO grid'!$B$4:$B$18,'SQUO grid'!I$4:I$18,"error",0,1)</f>
        <v>9</v>
      </c>
      <c r="R153" s="103">
        <f>_xlfn.XLOOKUP($C153,'SQUO grid'!$B$4:$B$18,'SQUO grid'!J$4:J$18,"error",0,1)</f>
        <v>12</v>
      </c>
      <c r="S153" s="103">
        <f>_xlfn.XLOOKUP($C153,'SQUO grid'!$B$4:$B$18,'SQUO grid'!K$4:K$18,"error",0,1)</f>
        <v>12.05</v>
      </c>
      <c r="T153" s="103">
        <f>_xlfn.XLOOKUP($C153,'SQUO grid'!$B$4:$B$18,'SQUO grid'!L$4:L$18,"error",0,1)</f>
        <v>16</v>
      </c>
      <c r="U153" s="103">
        <f>_xlfn.XLOOKUP($C153,'SQUO grid'!$B$4:$B$18,'SQUO grid'!M$4:M$18,"error",0,1)</f>
        <v>17</v>
      </c>
      <c r="V153" s="103">
        <f>_xlfn.XLOOKUP($C153,'SQUO grid'!$B$4:$B$18,'SQUO grid'!N$4:N$18,"error",0,1)</f>
        <v>22</v>
      </c>
      <c r="W153" s="103">
        <f>_xlfn.XLOOKUP($C153,'SQUO grid'!$B$4:$B$18,'SQUO grid'!O$4:O$18,"error",0,1)</f>
        <v>22</v>
      </c>
      <c r="X153" s="103">
        <f>_xlfn.XLOOKUP($C153,'SQUO grid'!$B$4:$B$18,'SQUO grid'!P$4:P$18,"error",0,1)</f>
        <v>29</v>
      </c>
      <c r="Y153" s="103">
        <f>_xlfn.XLOOKUP($C153,'SQUO grid'!$B$4:$B$18,'SQUO grid'!Q$4:Q$18,"error",0,1)</f>
        <v>33</v>
      </c>
      <c r="Z153" s="103">
        <f>_xlfn.XLOOKUP($C153,'SQUO grid'!$B$4:$B$18,'SQUO grid'!R$4:R$18,"error",0,1)</f>
        <v>43</v>
      </c>
      <c r="AA153" s="103">
        <f>_xlfn.XLOOKUP($C153,'SQUO grid'!$B$4:$B$18,'SQUO grid'!S$4:S$18,"error",0,1)</f>
        <v>43</v>
      </c>
      <c r="AB153" s="103">
        <f>_xlfn.XLOOKUP($C153,'SQUO grid'!$B$4:$B$18,'SQUO grid'!T$4:T$18,"error",0,1)</f>
        <v>57</v>
      </c>
      <c r="AC153" s="103">
        <f>_xlfn.XLOOKUP($C153,'SQUO grid'!$B$4:$B$18,'SQUO grid'!U$4:U$18,"error",0,1)</f>
        <v>51</v>
      </c>
      <c r="AD153" s="103">
        <f>_xlfn.XLOOKUP($C153,'SQUO grid'!$B$4:$B$18,'SQUO grid'!V$4:V$18,"error",0,1)</f>
        <v>68</v>
      </c>
      <c r="AF153" s="103">
        <f>_xlfn.XLOOKUP($D153,'Compiled grid proposal'!$C$5:$C$22,'Compiled grid proposal'!D$5:D$22,"error",0,1)</f>
        <v>2.3400000000000003</v>
      </c>
      <c r="AG153" s="103">
        <f>_xlfn.XLOOKUP($D153,'Compiled grid proposal'!$C$5:$C$22,'Compiled grid proposal'!E$5:E$22,"error",0,1)</f>
        <v>7.8000000000000007</v>
      </c>
      <c r="AH153" s="103">
        <f>_xlfn.XLOOKUP($D153,'Compiled grid proposal'!$C$5:$C$22,'Compiled grid proposal'!F$5:F$22,"error",0,1)</f>
        <v>2.8080000000000003</v>
      </c>
      <c r="AI153" s="103">
        <f>_xlfn.XLOOKUP($D153,'Compiled grid proposal'!$C$5:$C$22,'Compiled grid proposal'!G$5:G$22,"error",0,1)</f>
        <v>9.3600000000000012</v>
      </c>
      <c r="AJ153" s="103">
        <f>_xlfn.XLOOKUP($D153,'Compiled grid proposal'!$C$5:$C$22,'Compiled grid proposal'!H$5:H$22,"error",0,1)</f>
        <v>3.3696000000000002</v>
      </c>
      <c r="AK153" s="103">
        <f>_xlfn.XLOOKUP($D153,'Compiled grid proposal'!$C$5:$C$22,'Compiled grid proposal'!I$5:I$22,"error",0,1)</f>
        <v>11.232000000000001</v>
      </c>
      <c r="AL153" s="103">
        <f>_xlfn.XLOOKUP($D153,'Compiled grid proposal'!$C$5:$C$22,'Compiled grid proposal'!J$5:J$22,"error",0,1)</f>
        <v>4.04352</v>
      </c>
      <c r="AM153" s="103">
        <f>_xlfn.XLOOKUP($D153,'Compiled grid proposal'!$C$5:$C$22,'Compiled grid proposal'!K$5:K$22,"error",0,1)</f>
        <v>13.478400000000001</v>
      </c>
      <c r="AN153" s="103">
        <f>_xlfn.XLOOKUP($D153,'Compiled grid proposal'!$C$5:$C$22,'Compiled grid proposal'!L$5:L$22,"error",0,1)</f>
        <v>4.8522239999999996</v>
      </c>
      <c r="AO153" s="103">
        <f>_xlfn.XLOOKUP($D153,'Compiled grid proposal'!$C$5:$C$22,'Compiled grid proposal'!M$5:M$22,"error",0,1)</f>
        <v>16.17408</v>
      </c>
      <c r="AP153" s="103">
        <f>_xlfn.XLOOKUP($D153,'Compiled grid proposal'!$C$5:$C$22,'Compiled grid proposal'!N$5:N$22,"error",0,1)</f>
        <v>5.8226687999999998</v>
      </c>
      <c r="AQ153" s="103">
        <f>_xlfn.XLOOKUP($D153,'Compiled grid proposal'!$C$5:$C$22,'Compiled grid proposal'!O$5:O$22,"error",0,1)</f>
        <v>19.408895999999999</v>
      </c>
      <c r="AR153" s="103">
        <f>_xlfn.XLOOKUP($D153,'Compiled grid proposal'!$C$5:$C$22,'Compiled grid proposal'!P$5:P$22,"error",0,1)</f>
        <v>6.9872025599999992</v>
      </c>
      <c r="AS153" s="103">
        <f>_xlfn.XLOOKUP($D153,'Compiled grid proposal'!$C$5:$C$22,'Compiled grid proposal'!Q$5:Q$22,"error",0,1)</f>
        <v>23.290675199999999</v>
      </c>
      <c r="AT153" s="103">
        <f>_xlfn.XLOOKUP($D153,'Compiled grid proposal'!$C$5:$C$22,'Compiled grid proposal'!R$5:R$22,"error",0,1)</f>
        <v>8.3846430719999994</v>
      </c>
      <c r="AU153" s="103">
        <f>_xlfn.XLOOKUP($D153,'Compiled grid proposal'!$C$5:$C$22,'Compiled grid proposal'!S$5:S$22,"error",0,1)</f>
        <v>27.948810239999997</v>
      </c>
      <c r="AV153" s="103">
        <f>_xlfn.XLOOKUP($D153,'Compiled grid proposal'!$C$5:$C$22,'Compiled grid proposal'!T$5:T$22,"error",0,1)</f>
        <v>10.061571686399999</v>
      </c>
      <c r="AW153" s="103">
        <f>_xlfn.XLOOKUP($D153,'Compiled grid proposal'!$C$5:$C$22,'Compiled grid proposal'!U$5:U$22,"error",0,1)</f>
        <v>33.538572287999997</v>
      </c>
      <c r="AX153" s="103">
        <f>_xlfn.XLOOKUP($D153,'Compiled grid proposal'!$C$5:$C$22,'Compiled grid proposal'!V$5:V$22,"error",0,1)</f>
        <v>11.7</v>
      </c>
      <c r="AY153" s="103">
        <f>_xlfn.XLOOKUP($D153,'Compiled grid proposal'!$C$5:$C$22,'Compiled grid proposal'!W$5:W$22,"error",0,1)</f>
        <v>39</v>
      </c>
      <c r="BA153" s="115">
        <f t="shared" si="80"/>
        <v>1.3400000000000003</v>
      </c>
      <c r="BB153" s="115">
        <f t="shared" si="81"/>
        <v>4.8000000000000007</v>
      </c>
      <c r="BC153" s="115">
        <f t="shared" si="82"/>
        <v>-0.19199999999999973</v>
      </c>
      <c r="BD153" s="115">
        <f t="shared" si="83"/>
        <v>1.3600000000000012</v>
      </c>
      <c r="BE153" s="115">
        <f t="shared" si="84"/>
        <v>-0.63039999999999985</v>
      </c>
      <c r="BF153" s="115">
        <f t="shared" si="85"/>
        <v>-0.76799999999999891</v>
      </c>
      <c r="BG153" s="115">
        <f t="shared" si="86"/>
        <v>-4.95648</v>
      </c>
      <c r="BH153" s="115">
        <f t="shared" si="87"/>
        <v>1.4784000000000006</v>
      </c>
      <c r="BI153" s="115">
        <f t="shared" si="88"/>
        <v>-7.1977760000000011</v>
      </c>
      <c r="BJ153" s="115">
        <f t="shared" si="89"/>
        <v>0.17408000000000001</v>
      </c>
      <c r="BK153" s="115">
        <f t="shared" si="90"/>
        <v>-11.177331200000001</v>
      </c>
      <c r="BL153" s="115">
        <f t="shared" si="91"/>
        <v>-2.5911040000000014</v>
      </c>
      <c r="BM153" s="115">
        <f t="shared" si="92"/>
        <v>-15.01279744</v>
      </c>
      <c r="BN153" s="115">
        <f t="shared" si="93"/>
        <v>-5.709324800000001</v>
      </c>
      <c r="BO153" s="115">
        <f t="shared" si="94"/>
        <v>-24.615356928000001</v>
      </c>
      <c r="BP153" s="115">
        <f t="shared" si="95"/>
        <v>-15.051189760000003</v>
      </c>
      <c r="BQ153" s="115">
        <f t="shared" si="96"/>
        <v>-32.938428313599999</v>
      </c>
      <c r="BR153" s="115">
        <f t="shared" si="97"/>
        <v>-23.461427712000003</v>
      </c>
      <c r="BS153" s="115">
        <f t="shared" si="98"/>
        <v>-39.299999999999997</v>
      </c>
      <c r="BT153" s="115">
        <f t="shared" si="99"/>
        <v>-29</v>
      </c>
      <c r="BV153" s="116">
        <f t="shared" si="100"/>
        <v>1.3400000000000003</v>
      </c>
      <c r="BW153" s="116">
        <f t="shared" si="101"/>
        <v>1.6000000000000003</v>
      </c>
      <c r="BX153" s="116">
        <f t="shared" si="102"/>
        <v>-6.3999999999999904E-2</v>
      </c>
      <c r="BY153" s="116">
        <f t="shared" si="103"/>
        <v>0.17000000000000015</v>
      </c>
      <c r="BZ153" s="116">
        <f t="shared" si="104"/>
        <v>-0.15759999999999996</v>
      </c>
      <c r="CA153" s="116">
        <f t="shared" si="105"/>
        <v>-6.3999999999999904E-2</v>
      </c>
      <c r="CB153" s="116">
        <f t="shared" si="106"/>
        <v>-0.55071999999999999</v>
      </c>
      <c r="CC153" s="116">
        <f t="shared" si="107"/>
        <v>0.12320000000000005</v>
      </c>
      <c r="CD153" s="116">
        <f t="shared" si="108"/>
        <v>-0.59732580912863076</v>
      </c>
      <c r="CE153" s="116">
        <f t="shared" si="109"/>
        <v>1.0880000000000001E-2</v>
      </c>
      <c r="CF153" s="116">
        <f t="shared" si="110"/>
        <v>-0.65749007058823539</v>
      </c>
      <c r="CG153" s="116">
        <f t="shared" si="111"/>
        <v>-0.11777745454545462</v>
      </c>
      <c r="CH153" s="116">
        <f t="shared" si="112"/>
        <v>-0.68239988363636361</v>
      </c>
      <c r="CI153" s="116">
        <f t="shared" si="113"/>
        <v>-0.19687326896551727</v>
      </c>
      <c r="CJ153" s="116">
        <f t="shared" si="114"/>
        <v>-0.74591990690909094</v>
      </c>
      <c r="CK153" s="116">
        <f t="shared" si="115"/>
        <v>-0.35002766883720937</v>
      </c>
      <c r="CL153" s="116">
        <f t="shared" si="116"/>
        <v>-0.76600996078139538</v>
      </c>
      <c r="CM153" s="116">
        <f t="shared" si="117"/>
        <v>-0.41160399494736849</v>
      </c>
      <c r="CN153" s="116">
        <f t="shared" si="118"/>
        <v>-0.77058823529411757</v>
      </c>
      <c r="CO153" s="116">
        <f t="shared" si="119"/>
        <v>-0.4264705882352941</v>
      </c>
    </row>
    <row r="154" spans="1:93" ht="14.5" thickBot="1">
      <c r="A154" s="32" t="s">
        <v>173</v>
      </c>
      <c r="B154" s="33" t="s">
        <v>10</v>
      </c>
      <c r="C154" s="97">
        <v>3</v>
      </c>
      <c r="D154" s="33">
        <v>3</v>
      </c>
      <c r="E154" s="33">
        <v>3</v>
      </c>
      <c r="F154" s="33"/>
      <c r="G154" s="33"/>
      <c r="H154" s="33"/>
      <c r="I154" s="33"/>
      <c r="K154" s="103">
        <f>_xlfn.XLOOKUP($C154,'SQUO grid'!$B$4:$B$18,'SQUO grid'!C$4:C$18,"error",0,1)</f>
        <v>1</v>
      </c>
      <c r="L154" s="103">
        <f>_xlfn.XLOOKUP($C154,'SQUO grid'!$B$4:$B$18,'SQUO grid'!D$4:D$18,"error",0,1)</f>
        <v>3</v>
      </c>
      <c r="M154" s="103">
        <f>_xlfn.XLOOKUP($C154,'SQUO grid'!$B$4:$B$18,'SQUO grid'!E$4:E$18,"error",0,1)</f>
        <v>3</v>
      </c>
      <c r="N154" s="103">
        <f>_xlfn.XLOOKUP($C154,'SQUO grid'!$B$4:$B$18,'SQUO grid'!F$4:F$18,"error",0,1)</f>
        <v>8</v>
      </c>
      <c r="O154" s="103">
        <f>_xlfn.XLOOKUP($C154,'SQUO grid'!$B$4:$B$18,'SQUO grid'!G$4:G$18,"error",0,1)</f>
        <v>4</v>
      </c>
      <c r="P154" s="103">
        <f>_xlfn.XLOOKUP($C154,'SQUO grid'!$B$4:$B$18,'SQUO grid'!H$4:H$18,"error",0,1)</f>
        <v>12</v>
      </c>
      <c r="Q154" s="103">
        <f>_xlfn.XLOOKUP($C154,'SQUO grid'!$B$4:$B$18,'SQUO grid'!I$4:I$18,"error",0,1)</f>
        <v>9</v>
      </c>
      <c r="R154" s="103">
        <f>_xlfn.XLOOKUP($C154,'SQUO grid'!$B$4:$B$18,'SQUO grid'!J$4:J$18,"error",0,1)</f>
        <v>12</v>
      </c>
      <c r="S154" s="103">
        <f>_xlfn.XLOOKUP($C154,'SQUO grid'!$B$4:$B$18,'SQUO grid'!K$4:K$18,"error",0,1)</f>
        <v>12.05</v>
      </c>
      <c r="T154" s="103">
        <f>_xlfn.XLOOKUP($C154,'SQUO grid'!$B$4:$B$18,'SQUO grid'!L$4:L$18,"error",0,1)</f>
        <v>16</v>
      </c>
      <c r="U154" s="103">
        <f>_xlfn.XLOOKUP($C154,'SQUO grid'!$B$4:$B$18,'SQUO grid'!M$4:M$18,"error",0,1)</f>
        <v>17</v>
      </c>
      <c r="V154" s="103">
        <f>_xlfn.XLOOKUP($C154,'SQUO grid'!$B$4:$B$18,'SQUO grid'!N$4:N$18,"error",0,1)</f>
        <v>22</v>
      </c>
      <c r="W154" s="103">
        <f>_xlfn.XLOOKUP($C154,'SQUO grid'!$B$4:$B$18,'SQUO grid'!O$4:O$18,"error",0,1)</f>
        <v>22</v>
      </c>
      <c r="X154" s="103">
        <f>_xlfn.XLOOKUP($C154,'SQUO grid'!$B$4:$B$18,'SQUO grid'!P$4:P$18,"error",0,1)</f>
        <v>29</v>
      </c>
      <c r="Y154" s="103">
        <f>_xlfn.XLOOKUP($C154,'SQUO grid'!$B$4:$B$18,'SQUO grid'!Q$4:Q$18,"error",0,1)</f>
        <v>33</v>
      </c>
      <c r="Z154" s="103">
        <f>_xlfn.XLOOKUP($C154,'SQUO grid'!$B$4:$B$18,'SQUO grid'!R$4:R$18,"error",0,1)</f>
        <v>43</v>
      </c>
      <c r="AA154" s="103">
        <f>_xlfn.XLOOKUP($C154,'SQUO grid'!$B$4:$B$18,'SQUO grid'!S$4:S$18,"error",0,1)</f>
        <v>43</v>
      </c>
      <c r="AB154" s="103">
        <f>_xlfn.XLOOKUP($C154,'SQUO grid'!$B$4:$B$18,'SQUO grid'!T$4:T$18,"error",0,1)</f>
        <v>57</v>
      </c>
      <c r="AC154" s="103">
        <f>_xlfn.XLOOKUP($C154,'SQUO grid'!$B$4:$B$18,'SQUO grid'!U$4:U$18,"error",0,1)</f>
        <v>51</v>
      </c>
      <c r="AD154" s="103">
        <f>_xlfn.XLOOKUP($C154,'SQUO grid'!$B$4:$B$18,'SQUO grid'!V$4:V$18,"error",0,1)</f>
        <v>68</v>
      </c>
      <c r="AF154" s="103">
        <f>_xlfn.XLOOKUP($D154,'Compiled grid proposal'!$C$5:$C$22,'Compiled grid proposal'!D$5:D$22,"error",0,1)</f>
        <v>2.3400000000000003</v>
      </c>
      <c r="AG154" s="103">
        <f>_xlfn.XLOOKUP($D154,'Compiled grid proposal'!$C$5:$C$22,'Compiled grid proposal'!E$5:E$22,"error",0,1)</f>
        <v>7.8000000000000007</v>
      </c>
      <c r="AH154" s="103">
        <f>_xlfn.XLOOKUP($D154,'Compiled grid proposal'!$C$5:$C$22,'Compiled grid proposal'!F$5:F$22,"error",0,1)</f>
        <v>2.8080000000000003</v>
      </c>
      <c r="AI154" s="103">
        <f>_xlfn.XLOOKUP($D154,'Compiled grid proposal'!$C$5:$C$22,'Compiled grid proposal'!G$5:G$22,"error",0,1)</f>
        <v>9.3600000000000012</v>
      </c>
      <c r="AJ154" s="103">
        <f>_xlfn.XLOOKUP($D154,'Compiled grid proposal'!$C$5:$C$22,'Compiled grid proposal'!H$5:H$22,"error",0,1)</f>
        <v>3.3696000000000002</v>
      </c>
      <c r="AK154" s="103">
        <f>_xlfn.XLOOKUP($D154,'Compiled grid proposal'!$C$5:$C$22,'Compiled grid proposal'!I$5:I$22,"error",0,1)</f>
        <v>11.232000000000001</v>
      </c>
      <c r="AL154" s="103">
        <f>_xlfn.XLOOKUP($D154,'Compiled grid proposal'!$C$5:$C$22,'Compiled grid proposal'!J$5:J$22,"error",0,1)</f>
        <v>4.04352</v>
      </c>
      <c r="AM154" s="103">
        <f>_xlfn.XLOOKUP($D154,'Compiled grid proposal'!$C$5:$C$22,'Compiled grid proposal'!K$5:K$22,"error",0,1)</f>
        <v>13.478400000000001</v>
      </c>
      <c r="AN154" s="103">
        <f>_xlfn.XLOOKUP($D154,'Compiled grid proposal'!$C$5:$C$22,'Compiled grid proposal'!L$5:L$22,"error",0,1)</f>
        <v>4.8522239999999996</v>
      </c>
      <c r="AO154" s="103">
        <f>_xlfn.XLOOKUP($D154,'Compiled grid proposal'!$C$5:$C$22,'Compiled grid proposal'!M$5:M$22,"error",0,1)</f>
        <v>16.17408</v>
      </c>
      <c r="AP154" s="103">
        <f>_xlfn.XLOOKUP($D154,'Compiled grid proposal'!$C$5:$C$22,'Compiled grid proposal'!N$5:N$22,"error",0,1)</f>
        <v>5.8226687999999998</v>
      </c>
      <c r="AQ154" s="103">
        <f>_xlfn.XLOOKUP($D154,'Compiled grid proposal'!$C$5:$C$22,'Compiled grid proposal'!O$5:O$22,"error",0,1)</f>
        <v>19.408895999999999</v>
      </c>
      <c r="AR154" s="103">
        <f>_xlfn.XLOOKUP($D154,'Compiled grid proposal'!$C$5:$C$22,'Compiled grid proposal'!P$5:P$22,"error",0,1)</f>
        <v>6.9872025599999992</v>
      </c>
      <c r="AS154" s="103">
        <f>_xlfn.XLOOKUP($D154,'Compiled grid proposal'!$C$5:$C$22,'Compiled grid proposal'!Q$5:Q$22,"error",0,1)</f>
        <v>23.290675199999999</v>
      </c>
      <c r="AT154" s="103">
        <f>_xlfn.XLOOKUP($D154,'Compiled grid proposal'!$C$5:$C$22,'Compiled grid proposal'!R$5:R$22,"error",0,1)</f>
        <v>8.3846430719999994</v>
      </c>
      <c r="AU154" s="103">
        <f>_xlfn.XLOOKUP($D154,'Compiled grid proposal'!$C$5:$C$22,'Compiled grid proposal'!S$5:S$22,"error",0,1)</f>
        <v>27.948810239999997</v>
      </c>
      <c r="AV154" s="103">
        <f>_xlfn.XLOOKUP($D154,'Compiled grid proposal'!$C$5:$C$22,'Compiled grid proposal'!T$5:T$22,"error",0,1)</f>
        <v>10.061571686399999</v>
      </c>
      <c r="AW154" s="103">
        <f>_xlfn.XLOOKUP($D154,'Compiled grid proposal'!$C$5:$C$22,'Compiled grid proposal'!U$5:U$22,"error",0,1)</f>
        <v>33.538572287999997</v>
      </c>
      <c r="AX154" s="103">
        <f>_xlfn.XLOOKUP($D154,'Compiled grid proposal'!$C$5:$C$22,'Compiled grid proposal'!V$5:V$22,"error",0,1)</f>
        <v>11.7</v>
      </c>
      <c r="AY154" s="103">
        <f>_xlfn.XLOOKUP($D154,'Compiled grid proposal'!$C$5:$C$22,'Compiled grid proposal'!W$5:W$22,"error",0,1)</f>
        <v>39</v>
      </c>
      <c r="BA154" s="115">
        <f t="shared" si="80"/>
        <v>1.3400000000000003</v>
      </c>
      <c r="BB154" s="115">
        <f t="shared" si="81"/>
        <v>4.8000000000000007</v>
      </c>
      <c r="BC154" s="115">
        <f t="shared" si="82"/>
        <v>-0.19199999999999973</v>
      </c>
      <c r="BD154" s="115">
        <f t="shared" si="83"/>
        <v>1.3600000000000012</v>
      </c>
      <c r="BE154" s="115">
        <f t="shared" si="84"/>
        <v>-0.63039999999999985</v>
      </c>
      <c r="BF154" s="115">
        <f t="shared" si="85"/>
        <v>-0.76799999999999891</v>
      </c>
      <c r="BG154" s="115">
        <f t="shared" si="86"/>
        <v>-4.95648</v>
      </c>
      <c r="BH154" s="115">
        <f t="shared" si="87"/>
        <v>1.4784000000000006</v>
      </c>
      <c r="BI154" s="115">
        <f t="shared" si="88"/>
        <v>-7.1977760000000011</v>
      </c>
      <c r="BJ154" s="115">
        <f t="shared" si="89"/>
        <v>0.17408000000000001</v>
      </c>
      <c r="BK154" s="115">
        <f t="shared" si="90"/>
        <v>-11.177331200000001</v>
      </c>
      <c r="BL154" s="115">
        <f t="shared" si="91"/>
        <v>-2.5911040000000014</v>
      </c>
      <c r="BM154" s="115">
        <f t="shared" si="92"/>
        <v>-15.01279744</v>
      </c>
      <c r="BN154" s="115">
        <f t="shared" si="93"/>
        <v>-5.709324800000001</v>
      </c>
      <c r="BO154" s="115">
        <f t="shared" si="94"/>
        <v>-24.615356928000001</v>
      </c>
      <c r="BP154" s="115">
        <f t="shared" si="95"/>
        <v>-15.051189760000003</v>
      </c>
      <c r="BQ154" s="115">
        <f t="shared" si="96"/>
        <v>-32.938428313599999</v>
      </c>
      <c r="BR154" s="115">
        <f t="shared" si="97"/>
        <v>-23.461427712000003</v>
      </c>
      <c r="BS154" s="115">
        <f t="shared" si="98"/>
        <v>-39.299999999999997</v>
      </c>
      <c r="BT154" s="115">
        <f t="shared" si="99"/>
        <v>-29</v>
      </c>
      <c r="BV154" s="116">
        <f t="shared" si="100"/>
        <v>1.3400000000000003</v>
      </c>
      <c r="BW154" s="116">
        <f t="shared" si="101"/>
        <v>1.6000000000000003</v>
      </c>
      <c r="BX154" s="116">
        <f t="shared" si="102"/>
        <v>-6.3999999999999904E-2</v>
      </c>
      <c r="BY154" s="116">
        <f t="shared" si="103"/>
        <v>0.17000000000000015</v>
      </c>
      <c r="BZ154" s="116">
        <f t="shared" si="104"/>
        <v>-0.15759999999999996</v>
      </c>
      <c r="CA154" s="116">
        <f t="shared" si="105"/>
        <v>-6.3999999999999904E-2</v>
      </c>
      <c r="CB154" s="116">
        <f t="shared" si="106"/>
        <v>-0.55071999999999999</v>
      </c>
      <c r="CC154" s="116">
        <f t="shared" si="107"/>
        <v>0.12320000000000005</v>
      </c>
      <c r="CD154" s="116">
        <f t="shared" si="108"/>
        <v>-0.59732580912863076</v>
      </c>
      <c r="CE154" s="116">
        <f t="shared" si="109"/>
        <v>1.0880000000000001E-2</v>
      </c>
      <c r="CF154" s="116">
        <f t="shared" si="110"/>
        <v>-0.65749007058823539</v>
      </c>
      <c r="CG154" s="116">
        <f t="shared" si="111"/>
        <v>-0.11777745454545462</v>
      </c>
      <c r="CH154" s="116">
        <f t="shared" si="112"/>
        <v>-0.68239988363636361</v>
      </c>
      <c r="CI154" s="116">
        <f t="shared" si="113"/>
        <v>-0.19687326896551727</v>
      </c>
      <c r="CJ154" s="116">
        <f t="shared" si="114"/>
        <v>-0.74591990690909094</v>
      </c>
      <c r="CK154" s="116">
        <f t="shared" si="115"/>
        <v>-0.35002766883720937</v>
      </c>
      <c r="CL154" s="116">
        <f t="shared" si="116"/>
        <v>-0.76600996078139538</v>
      </c>
      <c r="CM154" s="116">
        <f t="shared" si="117"/>
        <v>-0.41160399494736849</v>
      </c>
      <c r="CN154" s="116">
        <f t="shared" si="118"/>
        <v>-0.77058823529411757</v>
      </c>
      <c r="CO154" s="116">
        <f t="shared" si="119"/>
        <v>-0.4264705882352941</v>
      </c>
    </row>
    <row r="155" spans="1:93" ht="14.5" thickBot="1">
      <c r="A155" s="32" t="s">
        <v>174</v>
      </c>
      <c r="B155" s="33" t="s">
        <v>10</v>
      </c>
      <c r="C155" s="97">
        <v>3</v>
      </c>
      <c r="D155" s="33">
        <v>3</v>
      </c>
      <c r="E155" s="33">
        <v>5</v>
      </c>
      <c r="F155" s="33"/>
      <c r="G155" s="33"/>
      <c r="H155" s="33"/>
      <c r="I155" s="33" t="s">
        <v>18</v>
      </c>
      <c r="K155" s="103">
        <f>_xlfn.XLOOKUP($C155,'SQUO grid'!$B$4:$B$18,'SQUO grid'!C$4:C$18,"error",0,1)</f>
        <v>1</v>
      </c>
      <c r="L155" s="103">
        <f>_xlfn.XLOOKUP($C155,'SQUO grid'!$B$4:$B$18,'SQUO grid'!D$4:D$18,"error",0,1)</f>
        <v>3</v>
      </c>
      <c r="M155" s="103">
        <f>_xlfn.XLOOKUP($C155,'SQUO grid'!$B$4:$B$18,'SQUO grid'!E$4:E$18,"error",0,1)</f>
        <v>3</v>
      </c>
      <c r="N155" s="103">
        <f>_xlfn.XLOOKUP($C155,'SQUO grid'!$B$4:$B$18,'SQUO grid'!F$4:F$18,"error",0,1)</f>
        <v>8</v>
      </c>
      <c r="O155" s="103">
        <f>_xlfn.XLOOKUP($C155,'SQUO grid'!$B$4:$B$18,'SQUO grid'!G$4:G$18,"error",0,1)</f>
        <v>4</v>
      </c>
      <c r="P155" s="103">
        <f>_xlfn.XLOOKUP($C155,'SQUO grid'!$B$4:$B$18,'SQUO grid'!H$4:H$18,"error",0,1)</f>
        <v>12</v>
      </c>
      <c r="Q155" s="103">
        <f>_xlfn.XLOOKUP($C155,'SQUO grid'!$B$4:$B$18,'SQUO grid'!I$4:I$18,"error",0,1)</f>
        <v>9</v>
      </c>
      <c r="R155" s="103">
        <f>_xlfn.XLOOKUP($C155,'SQUO grid'!$B$4:$B$18,'SQUO grid'!J$4:J$18,"error",0,1)</f>
        <v>12</v>
      </c>
      <c r="S155" s="103">
        <f>_xlfn.XLOOKUP($C155,'SQUO grid'!$B$4:$B$18,'SQUO grid'!K$4:K$18,"error",0,1)</f>
        <v>12.05</v>
      </c>
      <c r="T155" s="103">
        <f>_xlfn.XLOOKUP($C155,'SQUO grid'!$B$4:$B$18,'SQUO grid'!L$4:L$18,"error",0,1)</f>
        <v>16</v>
      </c>
      <c r="U155" s="103">
        <f>_xlfn.XLOOKUP($C155,'SQUO grid'!$B$4:$B$18,'SQUO grid'!M$4:M$18,"error",0,1)</f>
        <v>17</v>
      </c>
      <c r="V155" s="103">
        <f>_xlfn.XLOOKUP($C155,'SQUO grid'!$B$4:$B$18,'SQUO grid'!N$4:N$18,"error",0,1)</f>
        <v>22</v>
      </c>
      <c r="W155" s="103">
        <f>_xlfn.XLOOKUP($C155,'SQUO grid'!$B$4:$B$18,'SQUO grid'!O$4:O$18,"error",0,1)</f>
        <v>22</v>
      </c>
      <c r="X155" s="103">
        <f>_xlfn.XLOOKUP($C155,'SQUO grid'!$B$4:$B$18,'SQUO grid'!P$4:P$18,"error",0,1)</f>
        <v>29</v>
      </c>
      <c r="Y155" s="103">
        <f>_xlfn.XLOOKUP($C155,'SQUO grid'!$B$4:$B$18,'SQUO grid'!Q$4:Q$18,"error",0,1)</f>
        <v>33</v>
      </c>
      <c r="Z155" s="103">
        <f>_xlfn.XLOOKUP($C155,'SQUO grid'!$B$4:$B$18,'SQUO grid'!R$4:R$18,"error",0,1)</f>
        <v>43</v>
      </c>
      <c r="AA155" s="103">
        <f>_xlfn.XLOOKUP($C155,'SQUO grid'!$B$4:$B$18,'SQUO grid'!S$4:S$18,"error",0,1)</f>
        <v>43</v>
      </c>
      <c r="AB155" s="103">
        <f>_xlfn.XLOOKUP($C155,'SQUO grid'!$B$4:$B$18,'SQUO grid'!T$4:T$18,"error",0,1)</f>
        <v>57</v>
      </c>
      <c r="AC155" s="103">
        <f>_xlfn.XLOOKUP($C155,'SQUO grid'!$B$4:$B$18,'SQUO grid'!U$4:U$18,"error",0,1)</f>
        <v>51</v>
      </c>
      <c r="AD155" s="103">
        <f>_xlfn.XLOOKUP($C155,'SQUO grid'!$B$4:$B$18,'SQUO grid'!V$4:V$18,"error",0,1)</f>
        <v>68</v>
      </c>
      <c r="AF155" s="103">
        <f>_xlfn.XLOOKUP($D155,'Compiled grid proposal'!$C$5:$C$22,'Compiled grid proposal'!D$5:D$22,"error",0,1)</f>
        <v>2.3400000000000003</v>
      </c>
      <c r="AG155" s="103">
        <f>_xlfn.XLOOKUP($D155,'Compiled grid proposal'!$C$5:$C$22,'Compiled grid proposal'!E$5:E$22,"error",0,1)</f>
        <v>7.8000000000000007</v>
      </c>
      <c r="AH155" s="103">
        <f>_xlfn.XLOOKUP($D155,'Compiled grid proposal'!$C$5:$C$22,'Compiled grid proposal'!F$5:F$22,"error",0,1)</f>
        <v>2.8080000000000003</v>
      </c>
      <c r="AI155" s="103">
        <f>_xlfn.XLOOKUP($D155,'Compiled grid proposal'!$C$5:$C$22,'Compiled grid proposal'!G$5:G$22,"error",0,1)</f>
        <v>9.3600000000000012</v>
      </c>
      <c r="AJ155" s="103">
        <f>_xlfn.XLOOKUP($D155,'Compiled grid proposal'!$C$5:$C$22,'Compiled grid proposal'!H$5:H$22,"error",0,1)</f>
        <v>3.3696000000000002</v>
      </c>
      <c r="AK155" s="103">
        <f>_xlfn.XLOOKUP($D155,'Compiled grid proposal'!$C$5:$C$22,'Compiled grid proposal'!I$5:I$22,"error",0,1)</f>
        <v>11.232000000000001</v>
      </c>
      <c r="AL155" s="103">
        <f>_xlfn.XLOOKUP($D155,'Compiled grid proposal'!$C$5:$C$22,'Compiled grid proposal'!J$5:J$22,"error",0,1)</f>
        <v>4.04352</v>
      </c>
      <c r="AM155" s="103">
        <f>_xlfn.XLOOKUP($D155,'Compiled grid proposal'!$C$5:$C$22,'Compiled grid proposal'!K$5:K$22,"error",0,1)</f>
        <v>13.478400000000001</v>
      </c>
      <c r="AN155" s="103">
        <f>_xlfn.XLOOKUP($D155,'Compiled grid proposal'!$C$5:$C$22,'Compiled grid proposal'!L$5:L$22,"error",0,1)</f>
        <v>4.8522239999999996</v>
      </c>
      <c r="AO155" s="103">
        <f>_xlfn.XLOOKUP($D155,'Compiled grid proposal'!$C$5:$C$22,'Compiled grid proposal'!M$5:M$22,"error",0,1)</f>
        <v>16.17408</v>
      </c>
      <c r="AP155" s="103">
        <f>_xlfn.XLOOKUP($D155,'Compiled grid proposal'!$C$5:$C$22,'Compiled grid proposal'!N$5:N$22,"error",0,1)</f>
        <v>5.8226687999999998</v>
      </c>
      <c r="AQ155" s="103">
        <f>_xlfn.XLOOKUP($D155,'Compiled grid proposal'!$C$5:$C$22,'Compiled grid proposal'!O$5:O$22,"error",0,1)</f>
        <v>19.408895999999999</v>
      </c>
      <c r="AR155" s="103">
        <f>_xlfn.XLOOKUP($D155,'Compiled grid proposal'!$C$5:$C$22,'Compiled grid proposal'!P$5:P$22,"error",0,1)</f>
        <v>6.9872025599999992</v>
      </c>
      <c r="AS155" s="103">
        <f>_xlfn.XLOOKUP($D155,'Compiled grid proposal'!$C$5:$C$22,'Compiled grid proposal'!Q$5:Q$22,"error",0,1)</f>
        <v>23.290675199999999</v>
      </c>
      <c r="AT155" s="103">
        <f>_xlfn.XLOOKUP($D155,'Compiled grid proposal'!$C$5:$C$22,'Compiled grid proposal'!R$5:R$22,"error",0,1)</f>
        <v>8.3846430719999994</v>
      </c>
      <c r="AU155" s="103">
        <f>_xlfn.XLOOKUP($D155,'Compiled grid proposal'!$C$5:$C$22,'Compiled grid proposal'!S$5:S$22,"error",0,1)</f>
        <v>27.948810239999997</v>
      </c>
      <c r="AV155" s="103">
        <f>_xlfn.XLOOKUP($D155,'Compiled grid proposal'!$C$5:$C$22,'Compiled grid proposal'!T$5:T$22,"error",0,1)</f>
        <v>10.061571686399999</v>
      </c>
      <c r="AW155" s="103">
        <f>_xlfn.XLOOKUP($D155,'Compiled grid proposal'!$C$5:$C$22,'Compiled grid proposal'!U$5:U$22,"error",0,1)</f>
        <v>33.538572287999997</v>
      </c>
      <c r="AX155" s="103">
        <f>_xlfn.XLOOKUP($D155,'Compiled grid proposal'!$C$5:$C$22,'Compiled grid proposal'!V$5:V$22,"error",0,1)</f>
        <v>11.7</v>
      </c>
      <c r="AY155" s="103">
        <f>_xlfn.XLOOKUP($D155,'Compiled grid proposal'!$C$5:$C$22,'Compiled grid proposal'!W$5:W$22,"error",0,1)</f>
        <v>39</v>
      </c>
      <c r="BA155" s="115">
        <f t="shared" si="80"/>
        <v>1.3400000000000003</v>
      </c>
      <c r="BB155" s="115">
        <f t="shared" si="81"/>
        <v>4.8000000000000007</v>
      </c>
      <c r="BC155" s="115">
        <f t="shared" si="82"/>
        <v>-0.19199999999999973</v>
      </c>
      <c r="BD155" s="115">
        <f t="shared" si="83"/>
        <v>1.3600000000000012</v>
      </c>
      <c r="BE155" s="115">
        <f t="shared" si="84"/>
        <v>-0.63039999999999985</v>
      </c>
      <c r="BF155" s="115">
        <f t="shared" si="85"/>
        <v>-0.76799999999999891</v>
      </c>
      <c r="BG155" s="115">
        <f t="shared" si="86"/>
        <v>-4.95648</v>
      </c>
      <c r="BH155" s="115">
        <f t="shared" si="87"/>
        <v>1.4784000000000006</v>
      </c>
      <c r="BI155" s="115">
        <f t="shared" si="88"/>
        <v>-7.1977760000000011</v>
      </c>
      <c r="BJ155" s="115">
        <f t="shared" si="89"/>
        <v>0.17408000000000001</v>
      </c>
      <c r="BK155" s="115">
        <f t="shared" si="90"/>
        <v>-11.177331200000001</v>
      </c>
      <c r="BL155" s="115">
        <f t="shared" si="91"/>
        <v>-2.5911040000000014</v>
      </c>
      <c r="BM155" s="115">
        <f t="shared" si="92"/>
        <v>-15.01279744</v>
      </c>
      <c r="BN155" s="115">
        <f t="shared" si="93"/>
        <v>-5.709324800000001</v>
      </c>
      <c r="BO155" s="115">
        <f t="shared" si="94"/>
        <v>-24.615356928000001</v>
      </c>
      <c r="BP155" s="115">
        <f t="shared" si="95"/>
        <v>-15.051189760000003</v>
      </c>
      <c r="BQ155" s="115">
        <f t="shared" si="96"/>
        <v>-32.938428313599999</v>
      </c>
      <c r="BR155" s="115">
        <f t="shared" si="97"/>
        <v>-23.461427712000003</v>
      </c>
      <c r="BS155" s="115">
        <f t="shared" si="98"/>
        <v>-39.299999999999997</v>
      </c>
      <c r="BT155" s="115">
        <f t="shared" si="99"/>
        <v>-29</v>
      </c>
      <c r="BV155" s="116">
        <f t="shared" si="100"/>
        <v>1.3400000000000003</v>
      </c>
      <c r="BW155" s="116">
        <f t="shared" si="101"/>
        <v>1.6000000000000003</v>
      </c>
      <c r="BX155" s="116">
        <f t="shared" si="102"/>
        <v>-6.3999999999999904E-2</v>
      </c>
      <c r="BY155" s="116">
        <f t="shared" si="103"/>
        <v>0.17000000000000015</v>
      </c>
      <c r="BZ155" s="116">
        <f t="shared" si="104"/>
        <v>-0.15759999999999996</v>
      </c>
      <c r="CA155" s="116">
        <f t="shared" si="105"/>
        <v>-6.3999999999999904E-2</v>
      </c>
      <c r="CB155" s="116">
        <f t="shared" si="106"/>
        <v>-0.55071999999999999</v>
      </c>
      <c r="CC155" s="116">
        <f t="shared" si="107"/>
        <v>0.12320000000000005</v>
      </c>
      <c r="CD155" s="116">
        <f t="shared" si="108"/>
        <v>-0.59732580912863076</v>
      </c>
      <c r="CE155" s="116">
        <f t="shared" si="109"/>
        <v>1.0880000000000001E-2</v>
      </c>
      <c r="CF155" s="116">
        <f t="shared" si="110"/>
        <v>-0.65749007058823539</v>
      </c>
      <c r="CG155" s="116">
        <f t="shared" si="111"/>
        <v>-0.11777745454545462</v>
      </c>
      <c r="CH155" s="116">
        <f t="shared" si="112"/>
        <v>-0.68239988363636361</v>
      </c>
      <c r="CI155" s="116">
        <f t="shared" si="113"/>
        <v>-0.19687326896551727</v>
      </c>
      <c r="CJ155" s="116">
        <f t="shared" si="114"/>
        <v>-0.74591990690909094</v>
      </c>
      <c r="CK155" s="116">
        <f t="shared" si="115"/>
        <v>-0.35002766883720937</v>
      </c>
      <c r="CL155" s="116">
        <f t="shared" si="116"/>
        <v>-0.76600996078139538</v>
      </c>
      <c r="CM155" s="116">
        <f t="shared" si="117"/>
        <v>-0.41160399494736849</v>
      </c>
      <c r="CN155" s="116">
        <f t="shared" si="118"/>
        <v>-0.77058823529411757</v>
      </c>
      <c r="CO155" s="116">
        <f t="shared" si="119"/>
        <v>-0.4264705882352941</v>
      </c>
    </row>
    <row r="156" spans="1:93" ht="14.5" thickBot="1">
      <c r="A156" s="32" t="s">
        <v>175</v>
      </c>
      <c r="B156" s="33" t="s">
        <v>10</v>
      </c>
      <c r="C156" s="97">
        <v>3</v>
      </c>
      <c r="D156" s="33">
        <v>3</v>
      </c>
      <c r="E156" s="33">
        <v>3</v>
      </c>
      <c r="F156" s="33"/>
      <c r="G156" s="33"/>
      <c r="H156" s="33"/>
      <c r="I156" s="33"/>
      <c r="K156" s="103">
        <f>_xlfn.XLOOKUP($C156,'SQUO grid'!$B$4:$B$18,'SQUO grid'!C$4:C$18,"error",0,1)</f>
        <v>1</v>
      </c>
      <c r="L156" s="103">
        <f>_xlfn.XLOOKUP($C156,'SQUO grid'!$B$4:$B$18,'SQUO grid'!D$4:D$18,"error",0,1)</f>
        <v>3</v>
      </c>
      <c r="M156" s="103">
        <f>_xlfn.XLOOKUP($C156,'SQUO grid'!$B$4:$B$18,'SQUO grid'!E$4:E$18,"error",0,1)</f>
        <v>3</v>
      </c>
      <c r="N156" s="103">
        <f>_xlfn.XLOOKUP($C156,'SQUO grid'!$B$4:$B$18,'SQUO grid'!F$4:F$18,"error",0,1)</f>
        <v>8</v>
      </c>
      <c r="O156" s="103">
        <f>_xlfn.XLOOKUP($C156,'SQUO grid'!$B$4:$B$18,'SQUO grid'!G$4:G$18,"error",0,1)</f>
        <v>4</v>
      </c>
      <c r="P156" s="103">
        <f>_xlfn.XLOOKUP($C156,'SQUO grid'!$B$4:$B$18,'SQUO grid'!H$4:H$18,"error",0,1)</f>
        <v>12</v>
      </c>
      <c r="Q156" s="103">
        <f>_xlfn.XLOOKUP($C156,'SQUO grid'!$B$4:$B$18,'SQUO grid'!I$4:I$18,"error",0,1)</f>
        <v>9</v>
      </c>
      <c r="R156" s="103">
        <f>_xlfn.XLOOKUP($C156,'SQUO grid'!$B$4:$B$18,'SQUO grid'!J$4:J$18,"error",0,1)</f>
        <v>12</v>
      </c>
      <c r="S156" s="103">
        <f>_xlfn.XLOOKUP($C156,'SQUO grid'!$B$4:$B$18,'SQUO grid'!K$4:K$18,"error",0,1)</f>
        <v>12.05</v>
      </c>
      <c r="T156" s="103">
        <f>_xlfn.XLOOKUP($C156,'SQUO grid'!$B$4:$B$18,'SQUO grid'!L$4:L$18,"error",0,1)</f>
        <v>16</v>
      </c>
      <c r="U156" s="103">
        <f>_xlfn.XLOOKUP($C156,'SQUO grid'!$B$4:$B$18,'SQUO grid'!M$4:M$18,"error",0,1)</f>
        <v>17</v>
      </c>
      <c r="V156" s="103">
        <f>_xlfn.XLOOKUP($C156,'SQUO grid'!$B$4:$B$18,'SQUO grid'!N$4:N$18,"error",0,1)</f>
        <v>22</v>
      </c>
      <c r="W156" s="103">
        <f>_xlfn.XLOOKUP($C156,'SQUO grid'!$B$4:$B$18,'SQUO grid'!O$4:O$18,"error",0,1)</f>
        <v>22</v>
      </c>
      <c r="X156" s="103">
        <f>_xlfn.XLOOKUP($C156,'SQUO grid'!$B$4:$B$18,'SQUO grid'!P$4:P$18,"error",0,1)</f>
        <v>29</v>
      </c>
      <c r="Y156" s="103">
        <f>_xlfn.XLOOKUP($C156,'SQUO grid'!$B$4:$B$18,'SQUO grid'!Q$4:Q$18,"error",0,1)</f>
        <v>33</v>
      </c>
      <c r="Z156" s="103">
        <f>_xlfn.XLOOKUP($C156,'SQUO grid'!$B$4:$B$18,'SQUO grid'!R$4:R$18,"error",0,1)</f>
        <v>43</v>
      </c>
      <c r="AA156" s="103">
        <f>_xlfn.XLOOKUP($C156,'SQUO grid'!$B$4:$B$18,'SQUO grid'!S$4:S$18,"error",0,1)</f>
        <v>43</v>
      </c>
      <c r="AB156" s="103">
        <f>_xlfn.XLOOKUP($C156,'SQUO grid'!$B$4:$B$18,'SQUO grid'!T$4:T$18,"error",0,1)</f>
        <v>57</v>
      </c>
      <c r="AC156" s="103">
        <f>_xlfn.XLOOKUP($C156,'SQUO grid'!$B$4:$B$18,'SQUO grid'!U$4:U$18,"error",0,1)</f>
        <v>51</v>
      </c>
      <c r="AD156" s="103">
        <f>_xlfn.XLOOKUP($C156,'SQUO grid'!$B$4:$B$18,'SQUO grid'!V$4:V$18,"error",0,1)</f>
        <v>68</v>
      </c>
      <c r="AF156" s="103">
        <f>_xlfn.XLOOKUP($D156,'Compiled grid proposal'!$C$5:$C$22,'Compiled grid proposal'!D$5:D$22,"error",0,1)</f>
        <v>2.3400000000000003</v>
      </c>
      <c r="AG156" s="103">
        <f>_xlfn.XLOOKUP($D156,'Compiled grid proposal'!$C$5:$C$22,'Compiled grid proposal'!E$5:E$22,"error",0,1)</f>
        <v>7.8000000000000007</v>
      </c>
      <c r="AH156" s="103">
        <f>_xlfn.XLOOKUP($D156,'Compiled grid proposal'!$C$5:$C$22,'Compiled grid proposal'!F$5:F$22,"error",0,1)</f>
        <v>2.8080000000000003</v>
      </c>
      <c r="AI156" s="103">
        <f>_xlfn.XLOOKUP($D156,'Compiled grid proposal'!$C$5:$C$22,'Compiled grid proposal'!G$5:G$22,"error",0,1)</f>
        <v>9.3600000000000012</v>
      </c>
      <c r="AJ156" s="103">
        <f>_xlfn.XLOOKUP($D156,'Compiled grid proposal'!$C$5:$C$22,'Compiled grid proposal'!H$5:H$22,"error",0,1)</f>
        <v>3.3696000000000002</v>
      </c>
      <c r="AK156" s="103">
        <f>_xlfn.XLOOKUP($D156,'Compiled grid proposal'!$C$5:$C$22,'Compiled grid proposal'!I$5:I$22,"error",0,1)</f>
        <v>11.232000000000001</v>
      </c>
      <c r="AL156" s="103">
        <f>_xlfn.XLOOKUP($D156,'Compiled grid proposal'!$C$5:$C$22,'Compiled grid proposal'!J$5:J$22,"error",0,1)</f>
        <v>4.04352</v>
      </c>
      <c r="AM156" s="103">
        <f>_xlfn.XLOOKUP($D156,'Compiled grid proposal'!$C$5:$C$22,'Compiled grid proposal'!K$5:K$22,"error",0,1)</f>
        <v>13.478400000000001</v>
      </c>
      <c r="AN156" s="103">
        <f>_xlfn.XLOOKUP($D156,'Compiled grid proposal'!$C$5:$C$22,'Compiled grid proposal'!L$5:L$22,"error",0,1)</f>
        <v>4.8522239999999996</v>
      </c>
      <c r="AO156" s="103">
        <f>_xlfn.XLOOKUP($D156,'Compiled grid proposal'!$C$5:$C$22,'Compiled grid proposal'!M$5:M$22,"error",0,1)</f>
        <v>16.17408</v>
      </c>
      <c r="AP156" s="103">
        <f>_xlfn.XLOOKUP($D156,'Compiled grid proposal'!$C$5:$C$22,'Compiled grid proposal'!N$5:N$22,"error",0,1)</f>
        <v>5.8226687999999998</v>
      </c>
      <c r="AQ156" s="103">
        <f>_xlfn.XLOOKUP($D156,'Compiled grid proposal'!$C$5:$C$22,'Compiled grid proposal'!O$5:O$22,"error",0,1)</f>
        <v>19.408895999999999</v>
      </c>
      <c r="AR156" s="103">
        <f>_xlfn.XLOOKUP($D156,'Compiled grid proposal'!$C$5:$C$22,'Compiled grid proposal'!P$5:P$22,"error",0,1)</f>
        <v>6.9872025599999992</v>
      </c>
      <c r="AS156" s="103">
        <f>_xlfn.XLOOKUP($D156,'Compiled grid proposal'!$C$5:$C$22,'Compiled grid proposal'!Q$5:Q$22,"error",0,1)</f>
        <v>23.290675199999999</v>
      </c>
      <c r="AT156" s="103">
        <f>_xlfn.XLOOKUP($D156,'Compiled grid proposal'!$C$5:$C$22,'Compiled grid proposal'!R$5:R$22,"error",0,1)</f>
        <v>8.3846430719999994</v>
      </c>
      <c r="AU156" s="103">
        <f>_xlfn.XLOOKUP($D156,'Compiled grid proposal'!$C$5:$C$22,'Compiled grid proposal'!S$5:S$22,"error",0,1)</f>
        <v>27.948810239999997</v>
      </c>
      <c r="AV156" s="103">
        <f>_xlfn.XLOOKUP($D156,'Compiled grid proposal'!$C$5:$C$22,'Compiled grid proposal'!T$5:T$22,"error",0,1)</f>
        <v>10.061571686399999</v>
      </c>
      <c r="AW156" s="103">
        <f>_xlfn.XLOOKUP($D156,'Compiled grid proposal'!$C$5:$C$22,'Compiled grid proposal'!U$5:U$22,"error",0,1)</f>
        <v>33.538572287999997</v>
      </c>
      <c r="AX156" s="103">
        <f>_xlfn.XLOOKUP($D156,'Compiled grid proposal'!$C$5:$C$22,'Compiled grid proposal'!V$5:V$22,"error",0,1)</f>
        <v>11.7</v>
      </c>
      <c r="AY156" s="103">
        <f>_xlfn.XLOOKUP($D156,'Compiled grid proposal'!$C$5:$C$22,'Compiled grid proposal'!W$5:W$22,"error",0,1)</f>
        <v>39</v>
      </c>
      <c r="BA156" s="115">
        <f t="shared" si="80"/>
        <v>1.3400000000000003</v>
      </c>
      <c r="BB156" s="115">
        <f t="shared" si="81"/>
        <v>4.8000000000000007</v>
      </c>
      <c r="BC156" s="115">
        <f t="shared" si="82"/>
        <v>-0.19199999999999973</v>
      </c>
      <c r="BD156" s="115">
        <f t="shared" si="83"/>
        <v>1.3600000000000012</v>
      </c>
      <c r="BE156" s="115">
        <f t="shared" si="84"/>
        <v>-0.63039999999999985</v>
      </c>
      <c r="BF156" s="115">
        <f t="shared" si="85"/>
        <v>-0.76799999999999891</v>
      </c>
      <c r="BG156" s="115">
        <f t="shared" si="86"/>
        <v>-4.95648</v>
      </c>
      <c r="BH156" s="115">
        <f t="shared" si="87"/>
        <v>1.4784000000000006</v>
      </c>
      <c r="BI156" s="115">
        <f t="shared" si="88"/>
        <v>-7.1977760000000011</v>
      </c>
      <c r="BJ156" s="115">
        <f t="shared" si="89"/>
        <v>0.17408000000000001</v>
      </c>
      <c r="BK156" s="115">
        <f t="shared" si="90"/>
        <v>-11.177331200000001</v>
      </c>
      <c r="BL156" s="115">
        <f t="shared" si="91"/>
        <v>-2.5911040000000014</v>
      </c>
      <c r="BM156" s="115">
        <f t="shared" si="92"/>
        <v>-15.01279744</v>
      </c>
      <c r="BN156" s="115">
        <f t="shared" si="93"/>
        <v>-5.709324800000001</v>
      </c>
      <c r="BO156" s="115">
        <f t="shared" si="94"/>
        <v>-24.615356928000001</v>
      </c>
      <c r="BP156" s="115">
        <f t="shared" si="95"/>
        <v>-15.051189760000003</v>
      </c>
      <c r="BQ156" s="115">
        <f t="shared" si="96"/>
        <v>-32.938428313599999</v>
      </c>
      <c r="BR156" s="115">
        <f t="shared" si="97"/>
        <v>-23.461427712000003</v>
      </c>
      <c r="BS156" s="115">
        <f t="shared" si="98"/>
        <v>-39.299999999999997</v>
      </c>
      <c r="BT156" s="115">
        <f t="shared" si="99"/>
        <v>-29</v>
      </c>
      <c r="BV156" s="116">
        <f t="shared" si="100"/>
        <v>1.3400000000000003</v>
      </c>
      <c r="BW156" s="116">
        <f t="shared" si="101"/>
        <v>1.6000000000000003</v>
      </c>
      <c r="BX156" s="116">
        <f t="shared" si="102"/>
        <v>-6.3999999999999904E-2</v>
      </c>
      <c r="BY156" s="116">
        <f t="shared" si="103"/>
        <v>0.17000000000000015</v>
      </c>
      <c r="BZ156" s="116">
        <f t="shared" si="104"/>
        <v>-0.15759999999999996</v>
      </c>
      <c r="CA156" s="116">
        <f t="shared" si="105"/>
        <v>-6.3999999999999904E-2</v>
      </c>
      <c r="CB156" s="116">
        <f t="shared" si="106"/>
        <v>-0.55071999999999999</v>
      </c>
      <c r="CC156" s="116">
        <f t="shared" si="107"/>
        <v>0.12320000000000005</v>
      </c>
      <c r="CD156" s="116">
        <f t="shared" si="108"/>
        <v>-0.59732580912863076</v>
      </c>
      <c r="CE156" s="116">
        <f t="shared" si="109"/>
        <v>1.0880000000000001E-2</v>
      </c>
      <c r="CF156" s="116">
        <f t="shared" si="110"/>
        <v>-0.65749007058823539</v>
      </c>
      <c r="CG156" s="116">
        <f t="shared" si="111"/>
        <v>-0.11777745454545462</v>
      </c>
      <c r="CH156" s="116">
        <f t="shared" si="112"/>
        <v>-0.68239988363636361</v>
      </c>
      <c r="CI156" s="116">
        <f t="shared" si="113"/>
        <v>-0.19687326896551727</v>
      </c>
      <c r="CJ156" s="116">
        <f t="shared" si="114"/>
        <v>-0.74591990690909094</v>
      </c>
      <c r="CK156" s="116">
        <f t="shared" si="115"/>
        <v>-0.35002766883720937</v>
      </c>
      <c r="CL156" s="116">
        <f t="shared" si="116"/>
        <v>-0.76600996078139538</v>
      </c>
      <c r="CM156" s="116">
        <f t="shared" si="117"/>
        <v>-0.41160399494736849</v>
      </c>
      <c r="CN156" s="116">
        <f t="shared" si="118"/>
        <v>-0.77058823529411757</v>
      </c>
      <c r="CO156" s="116">
        <f t="shared" si="119"/>
        <v>-0.4264705882352941</v>
      </c>
    </row>
    <row r="157" spans="1:93" ht="14.5" thickBot="1">
      <c r="A157" s="32" t="s">
        <v>176</v>
      </c>
      <c r="B157" s="33" t="s">
        <v>14</v>
      </c>
      <c r="C157" s="97">
        <v>3</v>
      </c>
      <c r="D157" s="33">
        <v>3</v>
      </c>
      <c r="E157" s="33">
        <v>3</v>
      </c>
      <c r="F157" s="33"/>
      <c r="G157" s="33"/>
      <c r="H157" s="33"/>
      <c r="I157" s="33"/>
      <c r="K157" s="103">
        <f>_xlfn.XLOOKUP($C157,'SQUO grid'!$B$4:$B$18,'SQUO grid'!C$4:C$18,"error",0,1)</f>
        <v>1</v>
      </c>
      <c r="L157" s="103">
        <f>_xlfn.XLOOKUP($C157,'SQUO grid'!$B$4:$B$18,'SQUO grid'!D$4:D$18,"error",0,1)</f>
        <v>3</v>
      </c>
      <c r="M157" s="103">
        <f>_xlfn.XLOOKUP($C157,'SQUO grid'!$B$4:$B$18,'SQUO grid'!E$4:E$18,"error",0,1)</f>
        <v>3</v>
      </c>
      <c r="N157" s="103">
        <f>_xlfn.XLOOKUP($C157,'SQUO grid'!$B$4:$B$18,'SQUO grid'!F$4:F$18,"error",0,1)</f>
        <v>8</v>
      </c>
      <c r="O157" s="103">
        <f>_xlfn.XLOOKUP($C157,'SQUO grid'!$B$4:$B$18,'SQUO grid'!G$4:G$18,"error",0,1)</f>
        <v>4</v>
      </c>
      <c r="P157" s="103">
        <f>_xlfn.XLOOKUP($C157,'SQUO grid'!$B$4:$B$18,'SQUO grid'!H$4:H$18,"error",0,1)</f>
        <v>12</v>
      </c>
      <c r="Q157" s="103">
        <f>_xlfn.XLOOKUP($C157,'SQUO grid'!$B$4:$B$18,'SQUO grid'!I$4:I$18,"error",0,1)</f>
        <v>9</v>
      </c>
      <c r="R157" s="103">
        <f>_xlfn.XLOOKUP($C157,'SQUO grid'!$B$4:$B$18,'SQUO grid'!J$4:J$18,"error",0,1)</f>
        <v>12</v>
      </c>
      <c r="S157" s="103">
        <f>_xlfn.XLOOKUP($C157,'SQUO grid'!$B$4:$B$18,'SQUO grid'!K$4:K$18,"error",0,1)</f>
        <v>12.05</v>
      </c>
      <c r="T157" s="103">
        <f>_xlfn.XLOOKUP($C157,'SQUO grid'!$B$4:$B$18,'SQUO grid'!L$4:L$18,"error",0,1)</f>
        <v>16</v>
      </c>
      <c r="U157" s="103">
        <f>_xlfn.XLOOKUP($C157,'SQUO grid'!$B$4:$B$18,'SQUO grid'!M$4:M$18,"error",0,1)</f>
        <v>17</v>
      </c>
      <c r="V157" s="103">
        <f>_xlfn.XLOOKUP($C157,'SQUO grid'!$B$4:$B$18,'SQUO grid'!N$4:N$18,"error",0,1)</f>
        <v>22</v>
      </c>
      <c r="W157" s="103">
        <f>_xlfn.XLOOKUP($C157,'SQUO grid'!$B$4:$B$18,'SQUO grid'!O$4:O$18,"error",0,1)</f>
        <v>22</v>
      </c>
      <c r="X157" s="103">
        <f>_xlfn.XLOOKUP($C157,'SQUO grid'!$B$4:$B$18,'SQUO grid'!P$4:P$18,"error",0,1)</f>
        <v>29</v>
      </c>
      <c r="Y157" s="103">
        <f>_xlfn.XLOOKUP($C157,'SQUO grid'!$B$4:$B$18,'SQUO grid'!Q$4:Q$18,"error",0,1)</f>
        <v>33</v>
      </c>
      <c r="Z157" s="103">
        <f>_xlfn.XLOOKUP($C157,'SQUO grid'!$B$4:$B$18,'SQUO grid'!R$4:R$18,"error",0,1)</f>
        <v>43</v>
      </c>
      <c r="AA157" s="103">
        <f>_xlfn.XLOOKUP($C157,'SQUO grid'!$B$4:$B$18,'SQUO grid'!S$4:S$18,"error",0,1)</f>
        <v>43</v>
      </c>
      <c r="AB157" s="103">
        <f>_xlfn.XLOOKUP($C157,'SQUO grid'!$B$4:$B$18,'SQUO grid'!T$4:T$18,"error",0,1)</f>
        <v>57</v>
      </c>
      <c r="AC157" s="103">
        <f>_xlfn.XLOOKUP($C157,'SQUO grid'!$B$4:$B$18,'SQUO grid'!U$4:U$18,"error",0,1)</f>
        <v>51</v>
      </c>
      <c r="AD157" s="103">
        <f>_xlfn.XLOOKUP($C157,'SQUO grid'!$B$4:$B$18,'SQUO grid'!V$4:V$18,"error",0,1)</f>
        <v>68</v>
      </c>
      <c r="AF157" s="103">
        <f>_xlfn.XLOOKUP($D157,'Compiled grid proposal'!$C$5:$C$22,'Compiled grid proposal'!D$5:D$22,"error",0,1)</f>
        <v>2.3400000000000003</v>
      </c>
      <c r="AG157" s="103">
        <f>_xlfn.XLOOKUP($D157,'Compiled grid proposal'!$C$5:$C$22,'Compiled grid proposal'!E$5:E$22,"error",0,1)</f>
        <v>7.8000000000000007</v>
      </c>
      <c r="AH157" s="103">
        <f>_xlfn.XLOOKUP($D157,'Compiled grid proposal'!$C$5:$C$22,'Compiled grid proposal'!F$5:F$22,"error",0,1)</f>
        <v>2.8080000000000003</v>
      </c>
      <c r="AI157" s="103">
        <f>_xlfn.XLOOKUP($D157,'Compiled grid proposal'!$C$5:$C$22,'Compiled grid proposal'!G$5:G$22,"error",0,1)</f>
        <v>9.3600000000000012</v>
      </c>
      <c r="AJ157" s="103">
        <f>_xlfn.XLOOKUP($D157,'Compiled grid proposal'!$C$5:$C$22,'Compiled grid proposal'!H$5:H$22,"error",0,1)</f>
        <v>3.3696000000000002</v>
      </c>
      <c r="AK157" s="103">
        <f>_xlfn.XLOOKUP($D157,'Compiled grid proposal'!$C$5:$C$22,'Compiled grid proposal'!I$5:I$22,"error",0,1)</f>
        <v>11.232000000000001</v>
      </c>
      <c r="AL157" s="103">
        <f>_xlfn.XLOOKUP($D157,'Compiled grid proposal'!$C$5:$C$22,'Compiled grid proposal'!J$5:J$22,"error",0,1)</f>
        <v>4.04352</v>
      </c>
      <c r="AM157" s="103">
        <f>_xlfn.XLOOKUP($D157,'Compiled grid proposal'!$C$5:$C$22,'Compiled grid proposal'!K$5:K$22,"error",0,1)</f>
        <v>13.478400000000001</v>
      </c>
      <c r="AN157" s="103">
        <f>_xlfn.XLOOKUP($D157,'Compiled grid proposal'!$C$5:$C$22,'Compiled grid proposal'!L$5:L$22,"error",0,1)</f>
        <v>4.8522239999999996</v>
      </c>
      <c r="AO157" s="103">
        <f>_xlfn.XLOOKUP($D157,'Compiled grid proposal'!$C$5:$C$22,'Compiled grid proposal'!M$5:M$22,"error",0,1)</f>
        <v>16.17408</v>
      </c>
      <c r="AP157" s="103">
        <f>_xlfn.XLOOKUP($D157,'Compiled grid proposal'!$C$5:$C$22,'Compiled grid proposal'!N$5:N$22,"error",0,1)</f>
        <v>5.8226687999999998</v>
      </c>
      <c r="AQ157" s="103">
        <f>_xlfn.XLOOKUP($D157,'Compiled grid proposal'!$C$5:$C$22,'Compiled grid proposal'!O$5:O$22,"error",0,1)</f>
        <v>19.408895999999999</v>
      </c>
      <c r="AR157" s="103">
        <f>_xlfn.XLOOKUP($D157,'Compiled grid proposal'!$C$5:$C$22,'Compiled grid proposal'!P$5:P$22,"error",0,1)</f>
        <v>6.9872025599999992</v>
      </c>
      <c r="AS157" s="103">
        <f>_xlfn.XLOOKUP($D157,'Compiled grid proposal'!$C$5:$C$22,'Compiled grid proposal'!Q$5:Q$22,"error",0,1)</f>
        <v>23.290675199999999</v>
      </c>
      <c r="AT157" s="103">
        <f>_xlfn.XLOOKUP($D157,'Compiled grid proposal'!$C$5:$C$22,'Compiled grid proposal'!R$5:R$22,"error",0,1)</f>
        <v>8.3846430719999994</v>
      </c>
      <c r="AU157" s="103">
        <f>_xlfn.XLOOKUP($D157,'Compiled grid proposal'!$C$5:$C$22,'Compiled grid proposal'!S$5:S$22,"error",0,1)</f>
        <v>27.948810239999997</v>
      </c>
      <c r="AV157" s="103">
        <f>_xlfn.XLOOKUP($D157,'Compiled grid proposal'!$C$5:$C$22,'Compiled grid proposal'!T$5:T$22,"error",0,1)</f>
        <v>10.061571686399999</v>
      </c>
      <c r="AW157" s="103">
        <f>_xlfn.XLOOKUP($D157,'Compiled grid proposal'!$C$5:$C$22,'Compiled grid proposal'!U$5:U$22,"error",0,1)</f>
        <v>33.538572287999997</v>
      </c>
      <c r="AX157" s="103">
        <f>_xlfn.XLOOKUP($D157,'Compiled grid proposal'!$C$5:$C$22,'Compiled grid proposal'!V$5:V$22,"error",0,1)</f>
        <v>11.7</v>
      </c>
      <c r="AY157" s="103">
        <f>_xlfn.XLOOKUP($D157,'Compiled grid proposal'!$C$5:$C$22,'Compiled grid proposal'!W$5:W$22,"error",0,1)</f>
        <v>39</v>
      </c>
      <c r="BA157" s="115">
        <f t="shared" si="80"/>
        <v>1.3400000000000003</v>
      </c>
      <c r="BB157" s="115">
        <f t="shared" si="81"/>
        <v>4.8000000000000007</v>
      </c>
      <c r="BC157" s="115">
        <f t="shared" si="82"/>
        <v>-0.19199999999999973</v>
      </c>
      <c r="BD157" s="115">
        <f t="shared" si="83"/>
        <v>1.3600000000000012</v>
      </c>
      <c r="BE157" s="115">
        <f t="shared" si="84"/>
        <v>-0.63039999999999985</v>
      </c>
      <c r="BF157" s="115">
        <f t="shared" si="85"/>
        <v>-0.76799999999999891</v>
      </c>
      <c r="BG157" s="115">
        <f t="shared" si="86"/>
        <v>-4.95648</v>
      </c>
      <c r="BH157" s="115">
        <f t="shared" si="87"/>
        <v>1.4784000000000006</v>
      </c>
      <c r="BI157" s="115">
        <f t="shared" si="88"/>
        <v>-7.1977760000000011</v>
      </c>
      <c r="BJ157" s="115">
        <f t="shared" si="89"/>
        <v>0.17408000000000001</v>
      </c>
      <c r="BK157" s="115">
        <f t="shared" si="90"/>
        <v>-11.177331200000001</v>
      </c>
      <c r="BL157" s="115">
        <f t="shared" si="91"/>
        <v>-2.5911040000000014</v>
      </c>
      <c r="BM157" s="115">
        <f t="shared" si="92"/>
        <v>-15.01279744</v>
      </c>
      <c r="BN157" s="115">
        <f t="shared" si="93"/>
        <v>-5.709324800000001</v>
      </c>
      <c r="BO157" s="115">
        <f t="shared" si="94"/>
        <v>-24.615356928000001</v>
      </c>
      <c r="BP157" s="115">
        <f t="shared" si="95"/>
        <v>-15.051189760000003</v>
      </c>
      <c r="BQ157" s="115">
        <f t="shared" si="96"/>
        <v>-32.938428313599999</v>
      </c>
      <c r="BR157" s="115">
        <f t="shared" si="97"/>
        <v>-23.461427712000003</v>
      </c>
      <c r="BS157" s="115">
        <f t="shared" si="98"/>
        <v>-39.299999999999997</v>
      </c>
      <c r="BT157" s="115">
        <f t="shared" si="99"/>
        <v>-29</v>
      </c>
      <c r="BV157" s="116">
        <f t="shared" si="100"/>
        <v>1.3400000000000003</v>
      </c>
      <c r="BW157" s="116">
        <f t="shared" si="101"/>
        <v>1.6000000000000003</v>
      </c>
      <c r="BX157" s="116">
        <f t="shared" si="102"/>
        <v>-6.3999999999999904E-2</v>
      </c>
      <c r="BY157" s="116">
        <f t="shared" si="103"/>
        <v>0.17000000000000015</v>
      </c>
      <c r="BZ157" s="116">
        <f t="shared" si="104"/>
        <v>-0.15759999999999996</v>
      </c>
      <c r="CA157" s="116">
        <f t="shared" si="105"/>
        <v>-6.3999999999999904E-2</v>
      </c>
      <c r="CB157" s="116">
        <f t="shared" si="106"/>
        <v>-0.55071999999999999</v>
      </c>
      <c r="CC157" s="116">
        <f t="shared" si="107"/>
        <v>0.12320000000000005</v>
      </c>
      <c r="CD157" s="116">
        <f t="shared" si="108"/>
        <v>-0.59732580912863076</v>
      </c>
      <c r="CE157" s="116">
        <f t="shared" si="109"/>
        <v>1.0880000000000001E-2</v>
      </c>
      <c r="CF157" s="116">
        <f t="shared" si="110"/>
        <v>-0.65749007058823539</v>
      </c>
      <c r="CG157" s="116">
        <f t="shared" si="111"/>
        <v>-0.11777745454545462</v>
      </c>
      <c r="CH157" s="116">
        <f t="shared" si="112"/>
        <v>-0.68239988363636361</v>
      </c>
      <c r="CI157" s="116">
        <f t="shared" si="113"/>
        <v>-0.19687326896551727</v>
      </c>
      <c r="CJ157" s="116">
        <f t="shared" si="114"/>
        <v>-0.74591990690909094</v>
      </c>
      <c r="CK157" s="116">
        <f t="shared" si="115"/>
        <v>-0.35002766883720937</v>
      </c>
      <c r="CL157" s="116">
        <f t="shared" si="116"/>
        <v>-0.76600996078139538</v>
      </c>
      <c r="CM157" s="116">
        <f t="shared" si="117"/>
        <v>-0.41160399494736849</v>
      </c>
      <c r="CN157" s="116">
        <f t="shared" si="118"/>
        <v>-0.77058823529411757</v>
      </c>
      <c r="CO157" s="116">
        <f t="shared" si="119"/>
        <v>-0.4264705882352941</v>
      </c>
    </row>
    <row r="158" spans="1:93" ht="14.5" thickBot="1">
      <c r="A158" s="32" t="s">
        <v>177</v>
      </c>
      <c r="B158" s="33" t="s">
        <v>14</v>
      </c>
      <c r="C158" s="97">
        <v>3</v>
      </c>
      <c r="D158" s="33">
        <v>3</v>
      </c>
      <c r="E158" s="33">
        <v>5</v>
      </c>
      <c r="F158" s="33"/>
      <c r="G158" s="33"/>
      <c r="H158" s="33"/>
      <c r="I158" s="33" t="s">
        <v>18</v>
      </c>
      <c r="K158" s="103">
        <f>_xlfn.XLOOKUP($C158,'SQUO grid'!$B$4:$B$18,'SQUO grid'!C$4:C$18,"error",0,1)</f>
        <v>1</v>
      </c>
      <c r="L158" s="103">
        <f>_xlfn.XLOOKUP($C158,'SQUO grid'!$B$4:$B$18,'SQUO grid'!D$4:D$18,"error",0,1)</f>
        <v>3</v>
      </c>
      <c r="M158" s="103">
        <f>_xlfn.XLOOKUP($C158,'SQUO grid'!$B$4:$B$18,'SQUO grid'!E$4:E$18,"error",0,1)</f>
        <v>3</v>
      </c>
      <c r="N158" s="103">
        <f>_xlfn.XLOOKUP($C158,'SQUO grid'!$B$4:$B$18,'SQUO grid'!F$4:F$18,"error",0,1)</f>
        <v>8</v>
      </c>
      <c r="O158" s="103">
        <f>_xlfn.XLOOKUP($C158,'SQUO grid'!$B$4:$B$18,'SQUO grid'!G$4:G$18,"error",0,1)</f>
        <v>4</v>
      </c>
      <c r="P158" s="103">
        <f>_xlfn.XLOOKUP($C158,'SQUO grid'!$B$4:$B$18,'SQUO grid'!H$4:H$18,"error",0,1)</f>
        <v>12</v>
      </c>
      <c r="Q158" s="103">
        <f>_xlfn.XLOOKUP($C158,'SQUO grid'!$B$4:$B$18,'SQUO grid'!I$4:I$18,"error",0,1)</f>
        <v>9</v>
      </c>
      <c r="R158" s="103">
        <f>_xlfn.XLOOKUP($C158,'SQUO grid'!$B$4:$B$18,'SQUO grid'!J$4:J$18,"error",0,1)</f>
        <v>12</v>
      </c>
      <c r="S158" s="103">
        <f>_xlfn.XLOOKUP($C158,'SQUO grid'!$B$4:$B$18,'SQUO grid'!K$4:K$18,"error",0,1)</f>
        <v>12.05</v>
      </c>
      <c r="T158" s="103">
        <f>_xlfn.XLOOKUP($C158,'SQUO grid'!$B$4:$B$18,'SQUO grid'!L$4:L$18,"error",0,1)</f>
        <v>16</v>
      </c>
      <c r="U158" s="103">
        <f>_xlfn.XLOOKUP($C158,'SQUO grid'!$B$4:$B$18,'SQUO grid'!M$4:M$18,"error",0,1)</f>
        <v>17</v>
      </c>
      <c r="V158" s="103">
        <f>_xlfn.XLOOKUP($C158,'SQUO grid'!$B$4:$B$18,'SQUO grid'!N$4:N$18,"error",0,1)</f>
        <v>22</v>
      </c>
      <c r="W158" s="103">
        <f>_xlfn.XLOOKUP($C158,'SQUO grid'!$B$4:$B$18,'SQUO grid'!O$4:O$18,"error",0,1)</f>
        <v>22</v>
      </c>
      <c r="X158" s="103">
        <f>_xlfn.XLOOKUP($C158,'SQUO grid'!$B$4:$B$18,'SQUO grid'!P$4:P$18,"error",0,1)</f>
        <v>29</v>
      </c>
      <c r="Y158" s="103">
        <f>_xlfn.XLOOKUP($C158,'SQUO grid'!$B$4:$B$18,'SQUO grid'!Q$4:Q$18,"error",0,1)</f>
        <v>33</v>
      </c>
      <c r="Z158" s="103">
        <f>_xlfn.XLOOKUP($C158,'SQUO grid'!$B$4:$B$18,'SQUO grid'!R$4:R$18,"error",0,1)</f>
        <v>43</v>
      </c>
      <c r="AA158" s="103">
        <f>_xlfn.XLOOKUP($C158,'SQUO grid'!$B$4:$B$18,'SQUO grid'!S$4:S$18,"error",0,1)</f>
        <v>43</v>
      </c>
      <c r="AB158" s="103">
        <f>_xlfn.XLOOKUP($C158,'SQUO grid'!$B$4:$B$18,'SQUO grid'!T$4:T$18,"error",0,1)</f>
        <v>57</v>
      </c>
      <c r="AC158" s="103">
        <f>_xlfn.XLOOKUP($C158,'SQUO grid'!$B$4:$B$18,'SQUO grid'!U$4:U$18,"error",0,1)</f>
        <v>51</v>
      </c>
      <c r="AD158" s="103">
        <f>_xlfn.XLOOKUP($C158,'SQUO grid'!$B$4:$B$18,'SQUO grid'!V$4:V$18,"error",0,1)</f>
        <v>68</v>
      </c>
      <c r="AF158" s="103">
        <f>_xlfn.XLOOKUP($D158,'Compiled grid proposal'!$C$5:$C$22,'Compiled grid proposal'!D$5:D$22,"error",0,1)</f>
        <v>2.3400000000000003</v>
      </c>
      <c r="AG158" s="103">
        <f>_xlfn.XLOOKUP($D158,'Compiled grid proposal'!$C$5:$C$22,'Compiled grid proposal'!E$5:E$22,"error",0,1)</f>
        <v>7.8000000000000007</v>
      </c>
      <c r="AH158" s="103">
        <f>_xlfn.XLOOKUP($D158,'Compiled grid proposal'!$C$5:$C$22,'Compiled grid proposal'!F$5:F$22,"error",0,1)</f>
        <v>2.8080000000000003</v>
      </c>
      <c r="AI158" s="103">
        <f>_xlfn.XLOOKUP($D158,'Compiled grid proposal'!$C$5:$C$22,'Compiled grid proposal'!G$5:G$22,"error",0,1)</f>
        <v>9.3600000000000012</v>
      </c>
      <c r="AJ158" s="103">
        <f>_xlfn.XLOOKUP($D158,'Compiled grid proposal'!$C$5:$C$22,'Compiled grid proposal'!H$5:H$22,"error",0,1)</f>
        <v>3.3696000000000002</v>
      </c>
      <c r="AK158" s="103">
        <f>_xlfn.XLOOKUP($D158,'Compiled grid proposal'!$C$5:$C$22,'Compiled grid proposal'!I$5:I$22,"error",0,1)</f>
        <v>11.232000000000001</v>
      </c>
      <c r="AL158" s="103">
        <f>_xlfn.XLOOKUP($D158,'Compiled grid proposal'!$C$5:$C$22,'Compiled grid proposal'!J$5:J$22,"error",0,1)</f>
        <v>4.04352</v>
      </c>
      <c r="AM158" s="103">
        <f>_xlfn.XLOOKUP($D158,'Compiled grid proposal'!$C$5:$C$22,'Compiled grid proposal'!K$5:K$22,"error",0,1)</f>
        <v>13.478400000000001</v>
      </c>
      <c r="AN158" s="103">
        <f>_xlfn.XLOOKUP($D158,'Compiled grid proposal'!$C$5:$C$22,'Compiled grid proposal'!L$5:L$22,"error",0,1)</f>
        <v>4.8522239999999996</v>
      </c>
      <c r="AO158" s="103">
        <f>_xlfn.XLOOKUP($D158,'Compiled grid proposal'!$C$5:$C$22,'Compiled grid proposal'!M$5:M$22,"error",0,1)</f>
        <v>16.17408</v>
      </c>
      <c r="AP158" s="103">
        <f>_xlfn.XLOOKUP($D158,'Compiled grid proposal'!$C$5:$C$22,'Compiled grid proposal'!N$5:N$22,"error",0,1)</f>
        <v>5.8226687999999998</v>
      </c>
      <c r="AQ158" s="103">
        <f>_xlfn.XLOOKUP($D158,'Compiled grid proposal'!$C$5:$C$22,'Compiled grid proposal'!O$5:O$22,"error",0,1)</f>
        <v>19.408895999999999</v>
      </c>
      <c r="AR158" s="103">
        <f>_xlfn.XLOOKUP($D158,'Compiled grid proposal'!$C$5:$C$22,'Compiled grid proposal'!P$5:P$22,"error",0,1)</f>
        <v>6.9872025599999992</v>
      </c>
      <c r="AS158" s="103">
        <f>_xlfn.XLOOKUP($D158,'Compiled grid proposal'!$C$5:$C$22,'Compiled grid proposal'!Q$5:Q$22,"error",0,1)</f>
        <v>23.290675199999999</v>
      </c>
      <c r="AT158" s="103">
        <f>_xlfn.XLOOKUP($D158,'Compiled grid proposal'!$C$5:$C$22,'Compiled grid proposal'!R$5:R$22,"error",0,1)</f>
        <v>8.3846430719999994</v>
      </c>
      <c r="AU158" s="103">
        <f>_xlfn.XLOOKUP($D158,'Compiled grid proposal'!$C$5:$C$22,'Compiled grid proposal'!S$5:S$22,"error",0,1)</f>
        <v>27.948810239999997</v>
      </c>
      <c r="AV158" s="103">
        <f>_xlfn.XLOOKUP($D158,'Compiled grid proposal'!$C$5:$C$22,'Compiled grid proposal'!T$5:T$22,"error",0,1)</f>
        <v>10.061571686399999</v>
      </c>
      <c r="AW158" s="103">
        <f>_xlfn.XLOOKUP($D158,'Compiled grid proposal'!$C$5:$C$22,'Compiled grid proposal'!U$5:U$22,"error",0,1)</f>
        <v>33.538572287999997</v>
      </c>
      <c r="AX158" s="103">
        <f>_xlfn.XLOOKUP($D158,'Compiled grid proposal'!$C$5:$C$22,'Compiled grid proposal'!V$5:V$22,"error",0,1)</f>
        <v>11.7</v>
      </c>
      <c r="AY158" s="103">
        <f>_xlfn.XLOOKUP($D158,'Compiled grid proposal'!$C$5:$C$22,'Compiled grid proposal'!W$5:W$22,"error",0,1)</f>
        <v>39</v>
      </c>
      <c r="BA158" s="115">
        <f t="shared" si="80"/>
        <v>1.3400000000000003</v>
      </c>
      <c r="BB158" s="115">
        <f t="shared" si="81"/>
        <v>4.8000000000000007</v>
      </c>
      <c r="BC158" s="115">
        <f t="shared" si="82"/>
        <v>-0.19199999999999973</v>
      </c>
      <c r="BD158" s="115">
        <f t="shared" si="83"/>
        <v>1.3600000000000012</v>
      </c>
      <c r="BE158" s="115">
        <f t="shared" si="84"/>
        <v>-0.63039999999999985</v>
      </c>
      <c r="BF158" s="115">
        <f t="shared" si="85"/>
        <v>-0.76799999999999891</v>
      </c>
      <c r="BG158" s="115">
        <f t="shared" si="86"/>
        <v>-4.95648</v>
      </c>
      <c r="BH158" s="115">
        <f t="shared" si="87"/>
        <v>1.4784000000000006</v>
      </c>
      <c r="BI158" s="115">
        <f t="shared" si="88"/>
        <v>-7.1977760000000011</v>
      </c>
      <c r="BJ158" s="115">
        <f t="shared" si="89"/>
        <v>0.17408000000000001</v>
      </c>
      <c r="BK158" s="115">
        <f t="shared" si="90"/>
        <v>-11.177331200000001</v>
      </c>
      <c r="BL158" s="115">
        <f t="shared" si="91"/>
        <v>-2.5911040000000014</v>
      </c>
      <c r="BM158" s="115">
        <f t="shared" si="92"/>
        <v>-15.01279744</v>
      </c>
      <c r="BN158" s="115">
        <f t="shared" si="93"/>
        <v>-5.709324800000001</v>
      </c>
      <c r="BO158" s="115">
        <f t="shared" si="94"/>
        <v>-24.615356928000001</v>
      </c>
      <c r="BP158" s="115">
        <f t="shared" si="95"/>
        <v>-15.051189760000003</v>
      </c>
      <c r="BQ158" s="115">
        <f t="shared" si="96"/>
        <v>-32.938428313599999</v>
      </c>
      <c r="BR158" s="115">
        <f t="shared" si="97"/>
        <v>-23.461427712000003</v>
      </c>
      <c r="BS158" s="115">
        <f t="shared" si="98"/>
        <v>-39.299999999999997</v>
      </c>
      <c r="BT158" s="115">
        <f t="shared" si="99"/>
        <v>-29</v>
      </c>
      <c r="BV158" s="116">
        <f t="shared" si="100"/>
        <v>1.3400000000000003</v>
      </c>
      <c r="BW158" s="116">
        <f t="shared" si="101"/>
        <v>1.6000000000000003</v>
      </c>
      <c r="BX158" s="116">
        <f t="shared" si="102"/>
        <v>-6.3999999999999904E-2</v>
      </c>
      <c r="BY158" s="116">
        <f t="shared" si="103"/>
        <v>0.17000000000000015</v>
      </c>
      <c r="BZ158" s="116">
        <f t="shared" si="104"/>
        <v>-0.15759999999999996</v>
      </c>
      <c r="CA158" s="116">
        <f t="shared" si="105"/>
        <v>-6.3999999999999904E-2</v>
      </c>
      <c r="CB158" s="116">
        <f t="shared" si="106"/>
        <v>-0.55071999999999999</v>
      </c>
      <c r="CC158" s="116">
        <f t="shared" si="107"/>
        <v>0.12320000000000005</v>
      </c>
      <c r="CD158" s="116">
        <f t="shared" si="108"/>
        <v>-0.59732580912863076</v>
      </c>
      <c r="CE158" s="116">
        <f t="shared" si="109"/>
        <v>1.0880000000000001E-2</v>
      </c>
      <c r="CF158" s="116">
        <f t="shared" si="110"/>
        <v>-0.65749007058823539</v>
      </c>
      <c r="CG158" s="116">
        <f t="shared" si="111"/>
        <v>-0.11777745454545462</v>
      </c>
      <c r="CH158" s="116">
        <f t="shared" si="112"/>
        <v>-0.68239988363636361</v>
      </c>
      <c r="CI158" s="116">
        <f t="shared" si="113"/>
        <v>-0.19687326896551727</v>
      </c>
      <c r="CJ158" s="116">
        <f t="shared" si="114"/>
        <v>-0.74591990690909094</v>
      </c>
      <c r="CK158" s="116">
        <f t="shared" si="115"/>
        <v>-0.35002766883720937</v>
      </c>
      <c r="CL158" s="116">
        <f t="shared" si="116"/>
        <v>-0.76600996078139538</v>
      </c>
      <c r="CM158" s="116">
        <f t="shared" si="117"/>
        <v>-0.41160399494736849</v>
      </c>
      <c r="CN158" s="116">
        <f t="shared" si="118"/>
        <v>-0.77058823529411757</v>
      </c>
      <c r="CO158" s="116">
        <f t="shared" si="119"/>
        <v>-0.4264705882352941</v>
      </c>
    </row>
    <row r="159" spans="1:93" ht="14.5" thickBot="1">
      <c r="A159" s="32" t="s">
        <v>178</v>
      </c>
      <c r="B159" s="33" t="s">
        <v>14</v>
      </c>
      <c r="C159" s="97">
        <v>3</v>
      </c>
      <c r="D159" s="33">
        <v>3</v>
      </c>
      <c r="E159" s="33">
        <v>5</v>
      </c>
      <c r="F159" s="33"/>
      <c r="G159" s="33"/>
      <c r="H159" s="33"/>
      <c r="I159" s="33" t="s">
        <v>18</v>
      </c>
      <c r="K159" s="103">
        <f>_xlfn.XLOOKUP($C159,'SQUO grid'!$B$4:$B$18,'SQUO grid'!C$4:C$18,"error",0,1)</f>
        <v>1</v>
      </c>
      <c r="L159" s="103">
        <f>_xlfn.XLOOKUP($C159,'SQUO grid'!$B$4:$B$18,'SQUO grid'!D$4:D$18,"error",0,1)</f>
        <v>3</v>
      </c>
      <c r="M159" s="103">
        <f>_xlfn.XLOOKUP($C159,'SQUO grid'!$B$4:$B$18,'SQUO grid'!E$4:E$18,"error",0,1)</f>
        <v>3</v>
      </c>
      <c r="N159" s="103">
        <f>_xlfn.XLOOKUP($C159,'SQUO grid'!$B$4:$B$18,'SQUO grid'!F$4:F$18,"error",0,1)</f>
        <v>8</v>
      </c>
      <c r="O159" s="103">
        <f>_xlfn.XLOOKUP($C159,'SQUO grid'!$B$4:$B$18,'SQUO grid'!G$4:G$18,"error",0,1)</f>
        <v>4</v>
      </c>
      <c r="P159" s="103">
        <f>_xlfn.XLOOKUP($C159,'SQUO grid'!$B$4:$B$18,'SQUO grid'!H$4:H$18,"error",0,1)</f>
        <v>12</v>
      </c>
      <c r="Q159" s="103">
        <f>_xlfn.XLOOKUP($C159,'SQUO grid'!$B$4:$B$18,'SQUO grid'!I$4:I$18,"error",0,1)</f>
        <v>9</v>
      </c>
      <c r="R159" s="103">
        <f>_xlfn.XLOOKUP($C159,'SQUO grid'!$B$4:$B$18,'SQUO grid'!J$4:J$18,"error",0,1)</f>
        <v>12</v>
      </c>
      <c r="S159" s="103">
        <f>_xlfn.XLOOKUP($C159,'SQUO grid'!$B$4:$B$18,'SQUO grid'!K$4:K$18,"error",0,1)</f>
        <v>12.05</v>
      </c>
      <c r="T159" s="103">
        <f>_xlfn.XLOOKUP($C159,'SQUO grid'!$B$4:$B$18,'SQUO grid'!L$4:L$18,"error",0,1)</f>
        <v>16</v>
      </c>
      <c r="U159" s="103">
        <f>_xlfn.XLOOKUP($C159,'SQUO grid'!$B$4:$B$18,'SQUO grid'!M$4:M$18,"error",0,1)</f>
        <v>17</v>
      </c>
      <c r="V159" s="103">
        <f>_xlfn.XLOOKUP($C159,'SQUO grid'!$B$4:$B$18,'SQUO grid'!N$4:N$18,"error",0,1)</f>
        <v>22</v>
      </c>
      <c r="W159" s="103">
        <f>_xlfn.XLOOKUP($C159,'SQUO grid'!$B$4:$B$18,'SQUO grid'!O$4:O$18,"error",0,1)</f>
        <v>22</v>
      </c>
      <c r="X159" s="103">
        <f>_xlfn.XLOOKUP($C159,'SQUO grid'!$B$4:$B$18,'SQUO grid'!P$4:P$18,"error",0,1)</f>
        <v>29</v>
      </c>
      <c r="Y159" s="103">
        <f>_xlfn.XLOOKUP($C159,'SQUO grid'!$B$4:$B$18,'SQUO grid'!Q$4:Q$18,"error",0,1)</f>
        <v>33</v>
      </c>
      <c r="Z159" s="103">
        <f>_xlfn.XLOOKUP($C159,'SQUO grid'!$B$4:$B$18,'SQUO grid'!R$4:R$18,"error",0,1)</f>
        <v>43</v>
      </c>
      <c r="AA159" s="103">
        <f>_xlfn.XLOOKUP($C159,'SQUO grid'!$B$4:$B$18,'SQUO grid'!S$4:S$18,"error",0,1)</f>
        <v>43</v>
      </c>
      <c r="AB159" s="103">
        <f>_xlfn.XLOOKUP($C159,'SQUO grid'!$B$4:$B$18,'SQUO grid'!T$4:T$18,"error",0,1)</f>
        <v>57</v>
      </c>
      <c r="AC159" s="103">
        <f>_xlfn.XLOOKUP($C159,'SQUO grid'!$B$4:$B$18,'SQUO grid'!U$4:U$18,"error",0,1)</f>
        <v>51</v>
      </c>
      <c r="AD159" s="103">
        <f>_xlfn.XLOOKUP($C159,'SQUO grid'!$B$4:$B$18,'SQUO grid'!V$4:V$18,"error",0,1)</f>
        <v>68</v>
      </c>
      <c r="AF159" s="103">
        <f>_xlfn.XLOOKUP($D159,'Compiled grid proposal'!$C$5:$C$22,'Compiled grid proposal'!D$5:D$22,"error",0,1)</f>
        <v>2.3400000000000003</v>
      </c>
      <c r="AG159" s="103">
        <f>_xlfn.XLOOKUP($D159,'Compiled grid proposal'!$C$5:$C$22,'Compiled grid proposal'!E$5:E$22,"error",0,1)</f>
        <v>7.8000000000000007</v>
      </c>
      <c r="AH159" s="103">
        <f>_xlfn.XLOOKUP($D159,'Compiled grid proposal'!$C$5:$C$22,'Compiled grid proposal'!F$5:F$22,"error",0,1)</f>
        <v>2.8080000000000003</v>
      </c>
      <c r="AI159" s="103">
        <f>_xlfn.XLOOKUP($D159,'Compiled grid proposal'!$C$5:$C$22,'Compiled grid proposal'!G$5:G$22,"error",0,1)</f>
        <v>9.3600000000000012</v>
      </c>
      <c r="AJ159" s="103">
        <f>_xlfn.XLOOKUP($D159,'Compiled grid proposal'!$C$5:$C$22,'Compiled grid proposal'!H$5:H$22,"error",0,1)</f>
        <v>3.3696000000000002</v>
      </c>
      <c r="AK159" s="103">
        <f>_xlfn.XLOOKUP($D159,'Compiled grid proposal'!$C$5:$C$22,'Compiled grid proposal'!I$5:I$22,"error",0,1)</f>
        <v>11.232000000000001</v>
      </c>
      <c r="AL159" s="103">
        <f>_xlfn.XLOOKUP($D159,'Compiled grid proposal'!$C$5:$C$22,'Compiled grid proposal'!J$5:J$22,"error",0,1)</f>
        <v>4.04352</v>
      </c>
      <c r="AM159" s="103">
        <f>_xlfn.XLOOKUP($D159,'Compiled grid proposal'!$C$5:$C$22,'Compiled grid proposal'!K$5:K$22,"error",0,1)</f>
        <v>13.478400000000001</v>
      </c>
      <c r="AN159" s="103">
        <f>_xlfn.XLOOKUP($D159,'Compiled grid proposal'!$C$5:$C$22,'Compiled grid proposal'!L$5:L$22,"error",0,1)</f>
        <v>4.8522239999999996</v>
      </c>
      <c r="AO159" s="103">
        <f>_xlfn.XLOOKUP($D159,'Compiled grid proposal'!$C$5:$C$22,'Compiled grid proposal'!M$5:M$22,"error",0,1)</f>
        <v>16.17408</v>
      </c>
      <c r="AP159" s="103">
        <f>_xlfn.XLOOKUP($D159,'Compiled grid proposal'!$C$5:$C$22,'Compiled grid proposal'!N$5:N$22,"error",0,1)</f>
        <v>5.8226687999999998</v>
      </c>
      <c r="AQ159" s="103">
        <f>_xlfn.XLOOKUP($D159,'Compiled grid proposal'!$C$5:$C$22,'Compiled grid proposal'!O$5:O$22,"error",0,1)</f>
        <v>19.408895999999999</v>
      </c>
      <c r="AR159" s="103">
        <f>_xlfn.XLOOKUP($D159,'Compiled grid proposal'!$C$5:$C$22,'Compiled grid proposal'!P$5:P$22,"error",0,1)</f>
        <v>6.9872025599999992</v>
      </c>
      <c r="AS159" s="103">
        <f>_xlfn.XLOOKUP($D159,'Compiled grid proposal'!$C$5:$C$22,'Compiled grid proposal'!Q$5:Q$22,"error",0,1)</f>
        <v>23.290675199999999</v>
      </c>
      <c r="AT159" s="103">
        <f>_xlfn.XLOOKUP($D159,'Compiled grid proposal'!$C$5:$C$22,'Compiled grid proposal'!R$5:R$22,"error",0,1)</f>
        <v>8.3846430719999994</v>
      </c>
      <c r="AU159" s="103">
        <f>_xlfn.XLOOKUP($D159,'Compiled grid proposal'!$C$5:$C$22,'Compiled grid proposal'!S$5:S$22,"error",0,1)</f>
        <v>27.948810239999997</v>
      </c>
      <c r="AV159" s="103">
        <f>_xlfn.XLOOKUP($D159,'Compiled grid proposal'!$C$5:$C$22,'Compiled grid proposal'!T$5:T$22,"error",0,1)</f>
        <v>10.061571686399999</v>
      </c>
      <c r="AW159" s="103">
        <f>_xlfn.XLOOKUP($D159,'Compiled grid proposal'!$C$5:$C$22,'Compiled grid proposal'!U$5:U$22,"error",0,1)</f>
        <v>33.538572287999997</v>
      </c>
      <c r="AX159" s="103">
        <f>_xlfn.XLOOKUP($D159,'Compiled grid proposal'!$C$5:$C$22,'Compiled grid proposal'!V$5:V$22,"error",0,1)</f>
        <v>11.7</v>
      </c>
      <c r="AY159" s="103">
        <f>_xlfn.XLOOKUP($D159,'Compiled grid proposal'!$C$5:$C$22,'Compiled grid proposal'!W$5:W$22,"error",0,1)</f>
        <v>39</v>
      </c>
      <c r="BA159" s="115">
        <f t="shared" si="80"/>
        <v>1.3400000000000003</v>
      </c>
      <c r="BB159" s="115">
        <f t="shared" si="81"/>
        <v>4.8000000000000007</v>
      </c>
      <c r="BC159" s="115">
        <f t="shared" si="82"/>
        <v>-0.19199999999999973</v>
      </c>
      <c r="BD159" s="115">
        <f t="shared" si="83"/>
        <v>1.3600000000000012</v>
      </c>
      <c r="BE159" s="115">
        <f t="shared" si="84"/>
        <v>-0.63039999999999985</v>
      </c>
      <c r="BF159" s="115">
        <f t="shared" si="85"/>
        <v>-0.76799999999999891</v>
      </c>
      <c r="BG159" s="115">
        <f t="shared" si="86"/>
        <v>-4.95648</v>
      </c>
      <c r="BH159" s="115">
        <f t="shared" si="87"/>
        <v>1.4784000000000006</v>
      </c>
      <c r="BI159" s="115">
        <f t="shared" si="88"/>
        <v>-7.1977760000000011</v>
      </c>
      <c r="BJ159" s="115">
        <f t="shared" si="89"/>
        <v>0.17408000000000001</v>
      </c>
      <c r="BK159" s="115">
        <f t="shared" si="90"/>
        <v>-11.177331200000001</v>
      </c>
      <c r="BL159" s="115">
        <f t="shared" si="91"/>
        <v>-2.5911040000000014</v>
      </c>
      <c r="BM159" s="115">
        <f t="shared" si="92"/>
        <v>-15.01279744</v>
      </c>
      <c r="BN159" s="115">
        <f t="shared" si="93"/>
        <v>-5.709324800000001</v>
      </c>
      <c r="BO159" s="115">
        <f t="shared" si="94"/>
        <v>-24.615356928000001</v>
      </c>
      <c r="BP159" s="115">
        <f t="shared" si="95"/>
        <v>-15.051189760000003</v>
      </c>
      <c r="BQ159" s="115">
        <f t="shared" si="96"/>
        <v>-32.938428313599999</v>
      </c>
      <c r="BR159" s="115">
        <f t="shared" si="97"/>
        <v>-23.461427712000003</v>
      </c>
      <c r="BS159" s="115">
        <f t="shared" si="98"/>
        <v>-39.299999999999997</v>
      </c>
      <c r="BT159" s="115">
        <f t="shared" si="99"/>
        <v>-29</v>
      </c>
      <c r="BV159" s="116">
        <f t="shared" si="100"/>
        <v>1.3400000000000003</v>
      </c>
      <c r="BW159" s="116">
        <f t="shared" si="101"/>
        <v>1.6000000000000003</v>
      </c>
      <c r="BX159" s="116">
        <f t="shared" si="102"/>
        <v>-6.3999999999999904E-2</v>
      </c>
      <c r="BY159" s="116">
        <f t="shared" si="103"/>
        <v>0.17000000000000015</v>
      </c>
      <c r="BZ159" s="116">
        <f t="shared" si="104"/>
        <v>-0.15759999999999996</v>
      </c>
      <c r="CA159" s="116">
        <f t="shared" si="105"/>
        <v>-6.3999999999999904E-2</v>
      </c>
      <c r="CB159" s="116">
        <f t="shared" si="106"/>
        <v>-0.55071999999999999</v>
      </c>
      <c r="CC159" s="116">
        <f t="shared" si="107"/>
        <v>0.12320000000000005</v>
      </c>
      <c r="CD159" s="116">
        <f t="shared" si="108"/>
        <v>-0.59732580912863076</v>
      </c>
      <c r="CE159" s="116">
        <f t="shared" si="109"/>
        <v>1.0880000000000001E-2</v>
      </c>
      <c r="CF159" s="116">
        <f t="shared" si="110"/>
        <v>-0.65749007058823539</v>
      </c>
      <c r="CG159" s="116">
        <f t="shared" si="111"/>
        <v>-0.11777745454545462</v>
      </c>
      <c r="CH159" s="116">
        <f t="shared" si="112"/>
        <v>-0.68239988363636361</v>
      </c>
      <c r="CI159" s="116">
        <f t="shared" si="113"/>
        <v>-0.19687326896551727</v>
      </c>
      <c r="CJ159" s="116">
        <f t="shared" si="114"/>
        <v>-0.74591990690909094</v>
      </c>
      <c r="CK159" s="116">
        <f t="shared" si="115"/>
        <v>-0.35002766883720937</v>
      </c>
      <c r="CL159" s="116">
        <f t="shared" si="116"/>
        <v>-0.76600996078139538</v>
      </c>
      <c r="CM159" s="116">
        <f t="shared" si="117"/>
        <v>-0.41160399494736849</v>
      </c>
      <c r="CN159" s="116">
        <f t="shared" si="118"/>
        <v>-0.77058823529411757</v>
      </c>
      <c r="CO159" s="116">
        <f t="shared" si="119"/>
        <v>-0.4264705882352941</v>
      </c>
    </row>
    <row r="160" spans="1:93" ht="14.5" thickBot="1">
      <c r="A160" s="32" t="s">
        <v>179</v>
      </c>
      <c r="B160" s="33" t="s">
        <v>14</v>
      </c>
      <c r="C160" s="97">
        <v>3</v>
      </c>
      <c r="D160" s="33">
        <v>3</v>
      </c>
      <c r="E160" s="33">
        <v>3</v>
      </c>
      <c r="F160" s="33"/>
      <c r="G160" s="33"/>
      <c r="H160" s="33"/>
      <c r="I160" s="33"/>
      <c r="K160" s="103">
        <f>_xlfn.XLOOKUP($C160,'SQUO grid'!$B$4:$B$18,'SQUO grid'!C$4:C$18,"error",0,1)</f>
        <v>1</v>
      </c>
      <c r="L160" s="103">
        <f>_xlfn.XLOOKUP($C160,'SQUO grid'!$B$4:$B$18,'SQUO grid'!D$4:D$18,"error",0,1)</f>
        <v>3</v>
      </c>
      <c r="M160" s="103">
        <f>_xlfn.XLOOKUP($C160,'SQUO grid'!$B$4:$B$18,'SQUO grid'!E$4:E$18,"error",0,1)</f>
        <v>3</v>
      </c>
      <c r="N160" s="103">
        <f>_xlfn.XLOOKUP($C160,'SQUO grid'!$B$4:$B$18,'SQUO grid'!F$4:F$18,"error",0,1)</f>
        <v>8</v>
      </c>
      <c r="O160" s="103">
        <f>_xlfn.XLOOKUP($C160,'SQUO grid'!$B$4:$B$18,'SQUO grid'!G$4:G$18,"error",0,1)</f>
        <v>4</v>
      </c>
      <c r="P160" s="103">
        <f>_xlfn.XLOOKUP($C160,'SQUO grid'!$B$4:$B$18,'SQUO grid'!H$4:H$18,"error",0,1)</f>
        <v>12</v>
      </c>
      <c r="Q160" s="103">
        <f>_xlfn.XLOOKUP($C160,'SQUO grid'!$B$4:$B$18,'SQUO grid'!I$4:I$18,"error",0,1)</f>
        <v>9</v>
      </c>
      <c r="R160" s="103">
        <f>_xlfn.XLOOKUP($C160,'SQUO grid'!$B$4:$B$18,'SQUO grid'!J$4:J$18,"error",0,1)</f>
        <v>12</v>
      </c>
      <c r="S160" s="103">
        <f>_xlfn.XLOOKUP($C160,'SQUO grid'!$B$4:$B$18,'SQUO grid'!K$4:K$18,"error",0,1)</f>
        <v>12.05</v>
      </c>
      <c r="T160" s="103">
        <f>_xlfn.XLOOKUP($C160,'SQUO grid'!$B$4:$B$18,'SQUO grid'!L$4:L$18,"error",0,1)</f>
        <v>16</v>
      </c>
      <c r="U160" s="103">
        <f>_xlfn.XLOOKUP($C160,'SQUO grid'!$B$4:$B$18,'SQUO grid'!M$4:M$18,"error",0,1)</f>
        <v>17</v>
      </c>
      <c r="V160" s="103">
        <f>_xlfn.XLOOKUP($C160,'SQUO grid'!$B$4:$B$18,'SQUO grid'!N$4:N$18,"error",0,1)</f>
        <v>22</v>
      </c>
      <c r="W160" s="103">
        <f>_xlfn.XLOOKUP($C160,'SQUO grid'!$B$4:$B$18,'SQUO grid'!O$4:O$18,"error",0,1)</f>
        <v>22</v>
      </c>
      <c r="X160" s="103">
        <f>_xlfn.XLOOKUP($C160,'SQUO grid'!$B$4:$B$18,'SQUO grid'!P$4:P$18,"error",0,1)</f>
        <v>29</v>
      </c>
      <c r="Y160" s="103">
        <f>_xlfn.XLOOKUP($C160,'SQUO grid'!$B$4:$B$18,'SQUO grid'!Q$4:Q$18,"error",0,1)</f>
        <v>33</v>
      </c>
      <c r="Z160" s="103">
        <f>_xlfn.XLOOKUP($C160,'SQUO grid'!$B$4:$B$18,'SQUO grid'!R$4:R$18,"error",0,1)</f>
        <v>43</v>
      </c>
      <c r="AA160" s="103">
        <f>_xlfn.XLOOKUP($C160,'SQUO grid'!$B$4:$B$18,'SQUO grid'!S$4:S$18,"error",0,1)</f>
        <v>43</v>
      </c>
      <c r="AB160" s="103">
        <f>_xlfn.XLOOKUP($C160,'SQUO grid'!$B$4:$B$18,'SQUO grid'!T$4:T$18,"error",0,1)</f>
        <v>57</v>
      </c>
      <c r="AC160" s="103">
        <f>_xlfn.XLOOKUP($C160,'SQUO grid'!$B$4:$B$18,'SQUO grid'!U$4:U$18,"error",0,1)</f>
        <v>51</v>
      </c>
      <c r="AD160" s="103">
        <f>_xlfn.XLOOKUP($C160,'SQUO grid'!$B$4:$B$18,'SQUO grid'!V$4:V$18,"error",0,1)</f>
        <v>68</v>
      </c>
      <c r="AF160" s="103">
        <f>_xlfn.XLOOKUP($D160,'Compiled grid proposal'!$C$5:$C$22,'Compiled grid proposal'!D$5:D$22,"error",0,1)</f>
        <v>2.3400000000000003</v>
      </c>
      <c r="AG160" s="103">
        <f>_xlfn.XLOOKUP($D160,'Compiled grid proposal'!$C$5:$C$22,'Compiled grid proposal'!E$5:E$22,"error",0,1)</f>
        <v>7.8000000000000007</v>
      </c>
      <c r="AH160" s="103">
        <f>_xlfn.XLOOKUP($D160,'Compiled grid proposal'!$C$5:$C$22,'Compiled grid proposal'!F$5:F$22,"error",0,1)</f>
        <v>2.8080000000000003</v>
      </c>
      <c r="AI160" s="103">
        <f>_xlfn.XLOOKUP($D160,'Compiled grid proposal'!$C$5:$C$22,'Compiled grid proposal'!G$5:G$22,"error",0,1)</f>
        <v>9.3600000000000012</v>
      </c>
      <c r="AJ160" s="103">
        <f>_xlfn.XLOOKUP($D160,'Compiled grid proposal'!$C$5:$C$22,'Compiled grid proposal'!H$5:H$22,"error",0,1)</f>
        <v>3.3696000000000002</v>
      </c>
      <c r="AK160" s="103">
        <f>_xlfn.XLOOKUP($D160,'Compiled grid proposal'!$C$5:$C$22,'Compiled grid proposal'!I$5:I$22,"error",0,1)</f>
        <v>11.232000000000001</v>
      </c>
      <c r="AL160" s="103">
        <f>_xlfn.XLOOKUP($D160,'Compiled grid proposal'!$C$5:$C$22,'Compiled grid proposal'!J$5:J$22,"error",0,1)</f>
        <v>4.04352</v>
      </c>
      <c r="AM160" s="103">
        <f>_xlfn.XLOOKUP($D160,'Compiled grid proposal'!$C$5:$C$22,'Compiled grid proposal'!K$5:K$22,"error",0,1)</f>
        <v>13.478400000000001</v>
      </c>
      <c r="AN160" s="103">
        <f>_xlfn.XLOOKUP($D160,'Compiled grid proposal'!$C$5:$C$22,'Compiled grid proposal'!L$5:L$22,"error",0,1)</f>
        <v>4.8522239999999996</v>
      </c>
      <c r="AO160" s="103">
        <f>_xlfn.XLOOKUP($D160,'Compiled grid proposal'!$C$5:$C$22,'Compiled grid proposal'!M$5:M$22,"error",0,1)</f>
        <v>16.17408</v>
      </c>
      <c r="AP160" s="103">
        <f>_xlfn.XLOOKUP($D160,'Compiled grid proposal'!$C$5:$C$22,'Compiled grid proposal'!N$5:N$22,"error",0,1)</f>
        <v>5.8226687999999998</v>
      </c>
      <c r="AQ160" s="103">
        <f>_xlfn.XLOOKUP($D160,'Compiled grid proposal'!$C$5:$C$22,'Compiled grid proposal'!O$5:O$22,"error",0,1)</f>
        <v>19.408895999999999</v>
      </c>
      <c r="AR160" s="103">
        <f>_xlfn.XLOOKUP($D160,'Compiled grid proposal'!$C$5:$C$22,'Compiled grid proposal'!P$5:P$22,"error",0,1)</f>
        <v>6.9872025599999992</v>
      </c>
      <c r="AS160" s="103">
        <f>_xlfn.XLOOKUP($D160,'Compiled grid proposal'!$C$5:$C$22,'Compiled grid proposal'!Q$5:Q$22,"error",0,1)</f>
        <v>23.290675199999999</v>
      </c>
      <c r="AT160" s="103">
        <f>_xlfn.XLOOKUP($D160,'Compiled grid proposal'!$C$5:$C$22,'Compiled grid proposal'!R$5:R$22,"error",0,1)</f>
        <v>8.3846430719999994</v>
      </c>
      <c r="AU160" s="103">
        <f>_xlfn.XLOOKUP($D160,'Compiled grid proposal'!$C$5:$C$22,'Compiled grid proposal'!S$5:S$22,"error",0,1)</f>
        <v>27.948810239999997</v>
      </c>
      <c r="AV160" s="103">
        <f>_xlfn.XLOOKUP($D160,'Compiled grid proposal'!$C$5:$C$22,'Compiled grid proposal'!T$5:T$22,"error",0,1)</f>
        <v>10.061571686399999</v>
      </c>
      <c r="AW160" s="103">
        <f>_xlfn.XLOOKUP($D160,'Compiled grid proposal'!$C$5:$C$22,'Compiled grid proposal'!U$5:U$22,"error",0,1)</f>
        <v>33.538572287999997</v>
      </c>
      <c r="AX160" s="103">
        <f>_xlfn.XLOOKUP($D160,'Compiled grid proposal'!$C$5:$C$22,'Compiled grid proposal'!V$5:V$22,"error",0,1)</f>
        <v>11.7</v>
      </c>
      <c r="AY160" s="103">
        <f>_xlfn.XLOOKUP($D160,'Compiled grid proposal'!$C$5:$C$22,'Compiled grid proposal'!W$5:W$22,"error",0,1)</f>
        <v>39</v>
      </c>
      <c r="BA160" s="115">
        <f t="shared" si="80"/>
        <v>1.3400000000000003</v>
      </c>
      <c r="BB160" s="115">
        <f t="shared" si="81"/>
        <v>4.8000000000000007</v>
      </c>
      <c r="BC160" s="115">
        <f t="shared" si="82"/>
        <v>-0.19199999999999973</v>
      </c>
      <c r="BD160" s="115">
        <f t="shared" si="83"/>
        <v>1.3600000000000012</v>
      </c>
      <c r="BE160" s="115">
        <f t="shared" si="84"/>
        <v>-0.63039999999999985</v>
      </c>
      <c r="BF160" s="115">
        <f t="shared" si="85"/>
        <v>-0.76799999999999891</v>
      </c>
      <c r="BG160" s="115">
        <f t="shared" si="86"/>
        <v>-4.95648</v>
      </c>
      <c r="BH160" s="115">
        <f t="shared" si="87"/>
        <v>1.4784000000000006</v>
      </c>
      <c r="BI160" s="115">
        <f t="shared" si="88"/>
        <v>-7.1977760000000011</v>
      </c>
      <c r="BJ160" s="115">
        <f t="shared" si="89"/>
        <v>0.17408000000000001</v>
      </c>
      <c r="BK160" s="115">
        <f t="shared" si="90"/>
        <v>-11.177331200000001</v>
      </c>
      <c r="BL160" s="115">
        <f t="shared" si="91"/>
        <v>-2.5911040000000014</v>
      </c>
      <c r="BM160" s="115">
        <f t="shared" si="92"/>
        <v>-15.01279744</v>
      </c>
      <c r="BN160" s="115">
        <f t="shared" si="93"/>
        <v>-5.709324800000001</v>
      </c>
      <c r="BO160" s="115">
        <f t="shared" si="94"/>
        <v>-24.615356928000001</v>
      </c>
      <c r="BP160" s="115">
        <f t="shared" si="95"/>
        <v>-15.051189760000003</v>
      </c>
      <c r="BQ160" s="115">
        <f t="shared" si="96"/>
        <v>-32.938428313599999</v>
      </c>
      <c r="BR160" s="115">
        <f t="shared" si="97"/>
        <v>-23.461427712000003</v>
      </c>
      <c r="BS160" s="115">
        <f t="shared" si="98"/>
        <v>-39.299999999999997</v>
      </c>
      <c r="BT160" s="115">
        <f t="shared" si="99"/>
        <v>-29</v>
      </c>
      <c r="BV160" s="116">
        <f t="shared" si="100"/>
        <v>1.3400000000000003</v>
      </c>
      <c r="BW160" s="116">
        <f t="shared" si="101"/>
        <v>1.6000000000000003</v>
      </c>
      <c r="BX160" s="116">
        <f t="shared" si="102"/>
        <v>-6.3999999999999904E-2</v>
      </c>
      <c r="BY160" s="116">
        <f t="shared" si="103"/>
        <v>0.17000000000000015</v>
      </c>
      <c r="BZ160" s="116">
        <f t="shared" si="104"/>
        <v>-0.15759999999999996</v>
      </c>
      <c r="CA160" s="116">
        <f t="shared" si="105"/>
        <v>-6.3999999999999904E-2</v>
      </c>
      <c r="CB160" s="116">
        <f t="shared" si="106"/>
        <v>-0.55071999999999999</v>
      </c>
      <c r="CC160" s="116">
        <f t="shared" si="107"/>
        <v>0.12320000000000005</v>
      </c>
      <c r="CD160" s="116">
        <f t="shared" si="108"/>
        <v>-0.59732580912863076</v>
      </c>
      <c r="CE160" s="116">
        <f t="shared" si="109"/>
        <v>1.0880000000000001E-2</v>
      </c>
      <c r="CF160" s="116">
        <f t="shared" si="110"/>
        <v>-0.65749007058823539</v>
      </c>
      <c r="CG160" s="116">
        <f t="shared" si="111"/>
        <v>-0.11777745454545462</v>
      </c>
      <c r="CH160" s="116">
        <f t="shared" si="112"/>
        <v>-0.68239988363636361</v>
      </c>
      <c r="CI160" s="116">
        <f t="shared" si="113"/>
        <v>-0.19687326896551727</v>
      </c>
      <c r="CJ160" s="116">
        <f t="shared" si="114"/>
        <v>-0.74591990690909094</v>
      </c>
      <c r="CK160" s="116">
        <f t="shared" si="115"/>
        <v>-0.35002766883720937</v>
      </c>
      <c r="CL160" s="116">
        <f t="shared" si="116"/>
        <v>-0.76600996078139538</v>
      </c>
      <c r="CM160" s="116">
        <f t="shared" si="117"/>
        <v>-0.41160399494736849</v>
      </c>
      <c r="CN160" s="116">
        <f t="shared" si="118"/>
        <v>-0.77058823529411757</v>
      </c>
      <c r="CO160" s="116">
        <f t="shared" si="119"/>
        <v>-0.4264705882352941</v>
      </c>
    </row>
    <row r="161" spans="1:93" ht="14.5" thickBot="1">
      <c r="A161" s="32" t="s">
        <v>180</v>
      </c>
      <c r="B161" s="33" t="s">
        <v>14</v>
      </c>
      <c r="C161" s="97">
        <v>3</v>
      </c>
      <c r="D161" s="33">
        <v>3</v>
      </c>
      <c r="E161" s="33">
        <v>3</v>
      </c>
      <c r="F161" s="33"/>
      <c r="G161" s="33"/>
      <c r="H161" s="33"/>
      <c r="I161" s="33" t="s">
        <v>18</v>
      </c>
      <c r="K161" s="103">
        <f>_xlfn.XLOOKUP($C161,'SQUO grid'!$B$4:$B$18,'SQUO grid'!C$4:C$18,"error",0,1)</f>
        <v>1</v>
      </c>
      <c r="L161" s="103">
        <f>_xlfn.XLOOKUP($C161,'SQUO grid'!$B$4:$B$18,'SQUO grid'!D$4:D$18,"error",0,1)</f>
        <v>3</v>
      </c>
      <c r="M161" s="103">
        <f>_xlfn.XLOOKUP($C161,'SQUO grid'!$B$4:$B$18,'SQUO grid'!E$4:E$18,"error",0,1)</f>
        <v>3</v>
      </c>
      <c r="N161" s="103">
        <f>_xlfn.XLOOKUP($C161,'SQUO grid'!$B$4:$B$18,'SQUO grid'!F$4:F$18,"error",0,1)</f>
        <v>8</v>
      </c>
      <c r="O161" s="103">
        <f>_xlfn.XLOOKUP($C161,'SQUO grid'!$B$4:$B$18,'SQUO grid'!G$4:G$18,"error",0,1)</f>
        <v>4</v>
      </c>
      <c r="P161" s="103">
        <f>_xlfn.XLOOKUP($C161,'SQUO grid'!$B$4:$B$18,'SQUO grid'!H$4:H$18,"error",0,1)</f>
        <v>12</v>
      </c>
      <c r="Q161" s="103">
        <f>_xlfn.XLOOKUP($C161,'SQUO grid'!$B$4:$B$18,'SQUO grid'!I$4:I$18,"error",0,1)</f>
        <v>9</v>
      </c>
      <c r="R161" s="103">
        <f>_xlfn.XLOOKUP($C161,'SQUO grid'!$B$4:$B$18,'SQUO grid'!J$4:J$18,"error",0,1)</f>
        <v>12</v>
      </c>
      <c r="S161" s="103">
        <f>_xlfn.XLOOKUP($C161,'SQUO grid'!$B$4:$B$18,'SQUO grid'!K$4:K$18,"error",0,1)</f>
        <v>12.05</v>
      </c>
      <c r="T161" s="103">
        <f>_xlfn.XLOOKUP($C161,'SQUO grid'!$B$4:$B$18,'SQUO grid'!L$4:L$18,"error",0,1)</f>
        <v>16</v>
      </c>
      <c r="U161" s="103">
        <f>_xlfn.XLOOKUP($C161,'SQUO grid'!$B$4:$B$18,'SQUO grid'!M$4:M$18,"error",0,1)</f>
        <v>17</v>
      </c>
      <c r="V161" s="103">
        <f>_xlfn.XLOOKUP($C161,'SQUO grid'!$B$4:$B$18,'SQUO grid'!N$4:N$18,"error",0,1)</f>
        <v>22</v>
      </c>
      <c r="W161" s="103">
        <f>_xlfn.XLOOKUP($C161,'SQUO grid'!$B$4:$B$18,'SQUO grid'!O$4:O$18,"error",0,1)</f>
        <v>22</v>
      </c>
      <c r="X161" s="103">
        <f>_xlfn.XLOOKUP($C161,'SQUO grid'!$B$4:$B$18,'SQUO grid'!P$4:P$18,"error",0,1)</f>
        <v>29</v>
      </c>
      <c r="Y161" s="103">
        <f>_xlfn.XLOOKUP($C161,'SQUO grid'!$B$4:$B$18,'SQUO grid'!Q$4:Q$18,"error",0,1)</f>
        <v>33</v>
      </c>
      <c r="Z161" s="103">
        <f>_xlfn.XLOOKUP($C161,'SQUO grid'!$B$4:$B$18,'SQUO grid'!R$4:R$18,"error",0,1)</f>
        <v>43</v>
      </c>
      <c r="AA161" s="103">
        <f>_xlfn.XLOOKUP($C161,'SQUO grid'!$B$4:$B$18,'SQUO grid'!S$4:S$18,"error",0,1)</f>
        <v>43</v>
      </c>
      <c r="AB161" s="103">
        <f>_xlfn.XLOOKUP($C161,'SQUO grid'!$B$4:$B$18,'SQUO grid'!T$4:T$18,"error",0,1)</f>
        <v>57</v>
      </c>
      <c r="AC161" s="103">
        <f>_xlfn.XLOOKUP($C161,'SQUO grid'!$B$4:$B$18,'SQUO grid'!U$4:U$18,"error",0,1)</f>
        <v>51</v>
      </c>
      <c r="AD161" s="103">
        <f>_xlfn.XLOOKUP($C161,'SQUO grid'!$B$4:$B$18,'SQUO grid'!V$4:V$18,"error",0,1)</f>
        <v>68</v>
      </c>
      <c r="AF161" s="103">
        <f>_xlfn.XLOOKUP($D161,'Compiled grid proposal'!$C$5:$C$22,'Compiled grid proposal'!D$5:D$22,"error",0,1)</f>
        <v>2.3400000000000003</v>
      </c>
      <c r="AG161" s="103">
        <f>_xlfn.XLOOKUP($D161,'Compiled grid proposal'!$C$5:$C$22,'Compiled grid proposal'!E$5:E$22,"error",0,1)</f>
        <v>7.8000000000000007</v>
      </c>
      <c r="AH161" s="103">
        <f>_xlfn.XLOOKUP($D161,'Compiled grid proposal'!$C$5:$C$22,'Compiled grid proposal'!F$5:F$22,"error",0,1)</f>
        <v>2.8080000000000003</v>
      </c>
      <c r="AI161" s="103">
        <f>_xlfn.XLOOKUP($D161,'Compiled grid proposal'!$C$5:$C$22,'Compiled grid proposal'!G$5:G$22,"error",0,1)</f>
        <v>9.3600000000000012</v>
      </c>
      <c r="AJ161" s="103">
        <f>_xlfn.XLOOKUP($D161,'Compiled grid proposal'!$C$5:$C$22,'Compiled grid proposal'!H$5:H$22,"error",0,1)</f>
        <v>3.3696000000000002</v>
      </c>
      <c r="AK161" s="103">
        <f>_xlfn.XLOOKUP($D161,'Compiled grid proposal'!$C$5:$C$22,'Compiled grid proposal'!I$5:I$22,"error",0,1)</f>
        <v>11.232000000000001</v>
      </c>
      <c r="AL161" s="103">
        <f>_xlfn.XLOOKUP($D161,'Compiled grid proposal'!$C$5:$C$22,'Compiled grid proposal'!J$5:J$22,"error",0,1)</f>
        <v>4.04352</v>
      </c>
      <c r="AM161" s="103">
        <f>_xlfn.XLOOKUP($D161,'Compiled grid proposal'!$C$5:$C$22,'Compiled grid proposal'!K$5:K$22,"error",0,1)</f>
        <v>13.478400000000001</v>
      </c>
      <c r="AN161" s="103">
        <f>_xlfn.XLOOKUP($D161,'Compiled grid proposal'!$C$5:$C$22,'Compiled grid proposal'!L$5:L$22,"error",0,1)</f>
        <v>4.8522239999999996</v>
      </c>
      <c r="AO161" s="103">
        <f>_xlfn.XLOOKUP($D161,'Compiled grid proposal'!$C$5:$C$22,'Compiled grid proposal'!M$5:M$22,"error",0,1)</f>
        <v>16.17408</v>
      </c>
      <c r="AP161" s="103">
        <f>_xlfn.XLOOKUP($D161,'Compiled grid proposal'!$C$5:$C$22,'Compiled grid proposal'!N$5:N$22,"error",0,1)</f>
        <v>5.8226687999999998</v>
      </c>
      <c r="AQ161" s="103">
        <f>_xlfn.XLOOKUP($D161,'Compiled grid proposal'!$C$5:$C$22,'Compiled grid proposal'!O$5:O$22,"error",0,1)</f>
        <v>19.408895999999999</v>
      </c>
      <c r="AR161" s="103">
        <f>_xlfn.XLOOKUP($D161,'Compiled grid proposal'!$C$5:$C$22,'Compiled grid proposal'!P$5:P$22,"error",0,1)</f>
        <v>6.9872025599999992</v>
      </c>
      <c r="AS161" s="103">
        <f>_xlfn.XLOOKUP($D161,'Compiled grid proposal'!$C$5:$C$22,'Compiled grid proposal'!Q$5:Q$22,"error",0,1)</f>
        <v>23.290675199999999</v>
      </c>
      <c r="AT161" s="103">
        <f>_xlfn.XLOOKUP($D161,'Compiled grid proposal'!$C$5:$C$22,'Compiled grid proposal'!R$5:R$22,"error",0,1)</f>
        <v>8.3846430719999994</v>
      </c>
      <c r="AU161" s="103">
        <f>_xlfn.XLOOKUP($D161,'Compiled grid proposal'!$C$5:$C$22,'Compiled grid proposal'!S$5:S$22,"error",0,1)</f>
        <v>27.948810239999997</v>
      </c>
      <c r="AV161" s="103">
        <f>_xlfn.XLOOKUP($D161,'Compiled grid proposal'!$C$5:$C$22,'Compiled grid proposal'!T$5:T$22,"error",0,1)</f>
        <v>10.061571686399999</v>
      </c>
      <c r="AW161" s="103">
        <f>_xlfn.XLOOKUP($D161,'Compiled grid proposal'!$C$5:$C$22,'Compiled grid proposal'!U$5:U$22,"error",0,1)</f>
        <v>33.538572287999997</v>
      </c>
      <c r="AX161" s="103">
        <f>_xlfn.XLOOKUP($D161,'Compiled grid proposal'!$C$5:$C$22,'Compiled grid proposal'!V$5:V$22,"error",0,1)</f>
        <v>11.7</v>
      </c>
      <c r="AY161" s="103">
        <f>_xlfn.XLOOKUP($D161,'Compiled grid proposal'!$C$5:$C$22,'Compiled grid proposal'!W$5:W$22,"error",0,1)</f>
        <v>39</v>
      </c>
      <c r="BA161" s="115">
        <f t="shared" si="80"/>
        <v>1.3400000000000003</v>
      </c>
      <c r="BB161" s="115">
        <f t="shared" si="81"/>
        <v>4.8000000000000007</v>
      </c>
      <c r="BC161" s="115">
        <f t="shared" si="82"/>
        <v>-0.19199999999999973</v>
      </c>
      <c r="BD161" s="115">
        <f t="shared" si="83"/>
        <v>1.3600000000000012</v>
      </c>
      <c r="BE161" s="115">
        <f t="shared" si="84"/>
        <v>-0.63039999999999985</v>
      </c>
      <c r="BF161" s="115">
        <f t="shared" si="85"/>
        <v>-0.76799999999999891</v>
      </c>
      <c r="BG161" s="115">
        <f t="shared" si="86"/>
        <v>-4.95648</v>
      </c>
      <c r="BH161" s="115">
        <f t="shared" si="87"/>
        <v>1.4784000000000006</v>
      </c>
      <c r="BI161" s="115">
        <f t="shared" si="88"/>
        <v>-7.1977760000000011</v>
      </c>
      <c r="BJ161" s="115">
        <f t="shared" si="89"/>
        <v>0.17408000000000001</v>
      </c>
      <c r="BK161" s="115">
        <f t="shared" si="90"/>
        <v>-11.177331200000001</v>
      </c>
      <c r="BL161" s="115">
        <f t="shared" si="91"/>
        <v>-2.5911040000000014</v>
      </c>
      <c r="BM161" s="115">
        <f t="shared" si="92"/>
        <v>-15.01279744</v>
      </c>
      <c r="BN161" s="115">
        <f t="shared" si="93"/>
        <v>-5.709324800000001</v>
      </c>
      <c r="BO161" s="115">
        <f t="shared" si="94"/>
        <v>-24.615356928000001</v>
      </c>
      <c r="BP161" s="115">
        <f t="shared" si="95"/>
        <v>-15.051189760000003</v>
      </c>
      <c r="BQ161" s="115">
        <f t="shared" si="96"/>
        <v>-32.938428313599999</v>
      </c>
      <c r="BR161" s="115">
        <f t="shared" si="97"/>
        <v>-23.461427712000003</v>
      </c>
      <c r="BS161" s="115">
        <f t="shared" si="98"/>
        <v>-39.299999999999997</v>
      </c>
      <c r="BT161" s="115">
        <f t="shared" si="99"/>
        <v>-29</v>
      </c>
      <c r="BV161" s="116">
        <f t="shared" si="100"/>
        <v>1.3400000000000003</v>
      </c>
      <c r="BW161" s="116">
        <f t="shared" si="101"/>
        <v>1.6000000000000003</v>
      </c>
      <c r="BX161" s="116">
        <f t="shared" si="102"/>
        <v>-6.3999999999999904E-2</v>
      </c>
      <c r="BY161" s="116">
        <f t="shared" si="103"/>
        <v>0.17000000000000015</v>
      </c>
      <c r="BZ161" s="116">
        <f t="shared" si="104"/>
        <v>-0.15759999999999996</v>
      </c>
      <c r="CA161" s="116">
        <f t="shared" si="105"/>
        <v>-6.3999999999999904E-2</v>
      </c>
      <c r="CB161" s="116">
        <f t="shared" si="106"/>
        <v>-0.55071999999999999</v>
      </c>
      <c r="CC161" s="116">
        <f t="shared" si="107"/>
        <v>0.12320000000000005</v>
      </c>
      <c r="CD161" s="116">
        <f t="shared" si="108"/>
        <v>-0.59732580912863076</v>
      </c>
      <c r="CE161" s="116">
        <f t="shared" si="109"/>
        <v>1.0880000000000001E-2</v>
      </c>
      <c r="CF161" s="116">
        <f t="shared" si="110"/>
        <v>-0.65749007058823539</v>
      </c>
      <c r="CG161" s="116">
        <f t="shared" si="111"/>
        <v>-0.11777745454545462</v>
      </c>
      <c r="CH161" s="116">
        <f t="shared" si="112"/>
        <v>-0.68239988363636361</v>
      </c>
      <c r="CI161" s="116">
        <f t="shared" si="113"/>
        <v>-0.19687326896551727</v>
      </c>
      <c r="CJ161" s="116">
        <f t="shared" si="114"/>
        <v>-0.74591990690909094</v>
      </c>
      <c r="CK161" s="116">
        <f t="shared" si="115"/>
        <v>-0.35002766883720937</v>
      </c>
      <c r="CL161" s="116">
        <f t="shared" si="116"/>
        <v>-0.76600996078139538</v>
      </c>
      <c r="CM161" s="116">
        <f t="shared" si="117"/>
        <v>-0.41160399494736849</v>
      </c>
      <c r="CN161" s="116">
        <f t="shared" si="118"/>
        <v>-0.77058823529411757</v>
      </c>
      <c r="CO161" s="116">
        <f t="shared" si="119"/>
        <v>-0.4264705882352941</v>
      </c>
    </row>
    <row r="162" spans="1:93" ht="14.5" thickBot="1">
      <c r="A162" s="32" t="s">
        <v>181</v>
      </c>
      <c r="B162" s="33" t="s">
        <v>14</v>
      </c>
      <c r="C162" s="97">
        <v>3</v>
      </c>
      <c r="D162" s="33">
        <v>3</v>
      </c>
      <c r="E162" s="33">
        <v>3</v>
      </c>
      <c r="F162" s="33"/>
      <c r="G162" s="33"/>
      <c r="H162" s="33"/>
      <c r="I162" s="33"/>
      <c r="K162" s="103">
        <f>_xlfn.XLOOKUP($C162,'SQUO grid'!$B$4:$B$18,'SQUO grid'!C$4:C$18,"error",0,1)</f>
        <v>1</v>
      </c>
      <c r="L162" s="103">
        <f>_xlfn.XLOOKUP($C162,'SQUO grid'!$B$4:$B$18,'SQUO grid'!D$4:D$18,"error",0,1)</f>
        <v>3</v>
      </c>
      <c r="M162" s="103">
        <f>_xlfn.XLOOKUP($C162,'SQUO grid'!$B$4:$B$18,'SQUO grid'!E$4:E$18,"error",0,1)</f>
        <v>3</v>
      </c>
      <c r="N162" s="103">
        <f>_xlfn.XLOOKUP($C162,'SQUO grid'!$B$4:$B$18,'SQUO grid'!F$4:F$18,"error",0,1)</f>
        <v>8</v>
      </c>
      <c r="O162" s="103">
        <f>_xlfn.XLOOKUP($C162,'SQUO grid'!$B$4:$B$18,'SQUO grid'!G$4:G$18,"error",0,1)</f>
        <v>4</v>
      </c>
      <c r="P162" s="103">
        <f>_xlfn.XLOOKUP($C162,'SQUO grid'!$B$4:$B$18,'SQUO grid'!H$4:H$18,"error",0,1)</f>
        <v>12</v>
      </c>
      <c r="Q162" s="103">
        <f>_xlfn.XLOOKUP($C162,'SQUO grid'!$B$4:$B$18,'SQUO grid'!I$4:I$18,"error",0,1)</f>
        <v>9</v>
      </c>
      <c r="R162" s="103">
        <f>_xlfn.XLOOKUP($C162,'SQUO grid'!$B$4:$B$18,'SQUO grid'!J$4:J$18,"error",0,1)</f>
        <v>12</v>
      </c>
      <c r="S162" s="103">
        <f>_xlfn.XLOOKUP($C162,'SQUO grid'!$B$4:$B$18,'SQUO grid'!K$4:K$18,"error",0,1)</f>
        <v>12.05</v>
      </c>
      <c r="T162" s="103">
        <f>_xlfn.XLOOKUP($C162,'SQUO grid'!$B$4:$B$18,'SQUO grid'!L$4:L$18,"error",0,1)</f>
        <v>16</v>
      </c>
      <c r="U162" s="103">
        <f>_xlfn.XLOOKUP($C162,'SQUO grid'!$B$4:$B$18,'SQUO grid'!M$4:M$18,"error",0,1)</f>
        <v>17</v>
      </c>
      <c r="V162" s="103">
        <f>_xlfn.XLOOKUP($C162,'SQUO grid'!$B$4:$B$18,'SQUO grid'!N$4:N$18,"error",0,1)</f>
        <v>22</v>
      </c>
      <c r="W162" s="103">
        <f>_xlfn.XLOOKUP($C162,'SQUO grid'!$B$4:$B$18,'SQUO grid'!O$4:O$18,"error",0,1)</f>
        <v>22</v>
      </c>
      <c r="X162" s="103">
        <f>_xlfn.XLOOKUP($C162,'SQUO grid'!$B$4:$B$18,'SQUO grid'!P$4:P$18,"error",0,1)</f>
        <v>29</v>
      </c>
      <c r="Y162" s="103">
        <f>_xlfn.XLOOKUP($C162,'SQUO grid'!$B$4:$B$18,'SQUO grid'!Q$4:Q$18,"error",0,1)</f>
        <v>33</v>
      </c>
      <c r="Z162" s="103">
        <f>_xlfn.XLOOKUP($C162,'SQUO grid'!$B$4:$B$18,'SQUO grid'!R$4:R$18,"error",0,1)</f>
        <v>43</v>
      </c>
      <c r="AA162" s="103">
        <f>_xlfn.XLOOKUP($C162,'SQUO grid'!$B$4:$B$18,'SQUO grid'!S$4:S$18,"error",0,1)</f>
        <v>43</v>
      </c>
      <c r="AB162" s="103">
        <f>_xlfn.XLOOKUP($C162,'SQUO grid'!$B$4:$B$18,'SQUO grid'!T$4:T$18,"error",0,1)</f>
        <v>57</v>
      </c>
      <c r="AC162" s="103">
        <f>_xlfn.XLOOKUP($C162,'SQUO grid'!$B$4:$B$18,'SQUO grid'!U$4:U$18,"error",0,1)</f>
        <v>51</v>
      </c>
      <c r="AD162" s="103">
        <f>_xlfn.XLOOKUP($C162,'SQUO grid'!$B$4:$B$18,'SQUO grid'!V$4:V$18,"error",0,1)</f>
        <v>68</v>
      </c>
      <c r="AF162" s="103">
        <f>_xlfn.XLOOKUP($D162,'Compiled grid proposal'!$C$5:$C$22,'Compiled grid proposal'!D$5:D$22,"error",0,1)</f>
        <v>2.3400000000000003</v>
      </c>
      <c r="AG162" s="103">
        <f>_xlfn.XLOOKUP($D162,'Compiled grid proposal'!$C$5:$C$22,'Compiled grid proposal'!E$5:E$22,"error",0,1)</f>
        <v>7.8000000000000007</v>
      </c>
      <c r="AH162" s="103">
        <f>_xlfn.XLOOKUP($D162,'Compiled grid proposal'!$C$5:$C$22,'Compiled grid proposal'!F$5:F$22,"error",0,1)</f>
        <v>2.8080000000000003</v>
      </c>
      <c r="AI162" s="103">
        <f>_xlfn.XLOOKUP($D162,'Compiled grid proposal'!$C$5:$C$22,'Compiled grid proposal'!G$5:G$22,"error",0,1)</f>
        <v>9.3600000000000012</v>
      </c>
      <c r="AJ162" s="103">
        <f>_xlfn.XLOOKUP($D162,'Compiled grid proposal'!$C$5:$C$22,'Compiled grid proposal'!H$5:H$22,"error",0,1)</f>
        <v>3.3696000000000002</v>
      </c>
      <c r="AK162" s="103">
        <f>_xlfn.XLOOKUP($D162,'Compiled grid proposal'!$C$5:$C$22,'Compiled grid proposal'!I$5:I$22,"error",0,1)</f>
        <v>11.232000000000001</v>
      </c>
      <c r="AL162" s="103">
        <f>_xlfn.XLOOKUP($D162,'Compiled grid proposal'!$C$5:$C$22,'Compiled grid proposal'!J$5:J$22,"error",0,1)</f>
        <v>4.04352</v>
      </c>
      <c r="AM162" s="103">
        <f>_xlfn.XLOOKUP($D162,'Compiled grid proposal'!$C$5:$C$22,'Compiled grid proposal'!K$5:K$22,"error",0,1)</f>
        <v>13.478400000000001</v>
      </c>
      <c r="AN162" s="103">
        <f>_xlfn.XLOOKUP($D162,'Compiled grid proposal'!$C$5:$C$22,'Compiled grid proposal'!L$5:L$22,"error",0,1)</f>
        <v>4.8522239999999996</v>
      </c>
      <c r="AO162" s="103">
        <f>_xlfn.XLOOKUP($D162,'Compiled grid proposal'!$C$5:$C$22,'Compiled grid proposal'!M$5:M$22,"error",0,1)</f>
        <v>16.17408</v>
      </c>
      <c r="AP162" s="103">
        <f>_xlfn.XLOOKUP($D162,'Compiled grid proposal'!$C$5:$C$22,'Compiled grid proposal'!N$5:N$22,"error",0,1)</f>
        <v>5.8226687999999998</v>
      </c>
      <c r="AQ162" s="103">
        <f>_xlfn.XLOOKUP($D162,'Compiled grid proposal'!$C$5:$C$22,'Compiled grid proposal'!O$5:O$22,"error",0,1)</f>
        <v>19.408895999999999</v>
      </c>
      <c r="AR162" s="103">
        <f>_xlfn.XLOOKUP($D162,'Compiled grid proposal'!$C$5:$C$22,'Compiled grid proposal'!P$5:P$22,"error",0,1)</f>
        <v>6.9872025599999992</v>
      </c>
      <c r="AS162" s="103">
        <f>_xlfn.XLOOKUP($D162,'Compiled grid proposal'!$C$5:$C$22,'Compiled grid proposal'!Q$5:Q$22,"error",0,1)</f>
        <v>23.290675199999999</v>
      </c>
      <c r="AT162" s="103">
        <f>_xlfn.XLOOKUP($D162,'Compiled grid proposal'!$C$5:$C$22,'Compiled grid proposal'!R$5:R$22,"error",0,1)</f>
        <v>8.3846430719999994</v>
      </c>
      <c r="AU162" s="103">
        <f>_xlfn.XLOOKUP($D162,'Compiled grid proposal'!$C$5:$C$22,'Compiled grid proposal'!S$5:S$22,"error",0,1)</f>
        <v>27.948810239999997</v>
      </c>
      <c r="AV162" s="103">
        <f>_xlfn.XLOOKUP($D162,'Compiled grid proposal'!$C$5:$C$22,'Compiled grid proposal'!T$5:T$22,"error",0,1)</f>
        <v>10.061571686399999</v>
      </c>
      <c r="AW162" s="103">
        <f>_xlfn.XLOOKUP($D162,'Compiled grid proposal'!$C$5:$C$22,'Compiled grid proposal'!U$5:U$22,"error",0,1)</f>
        <v>33.538572287999997</v>
      </c>
      <c r="AX162" s="103">
        <f>_xlfn.XLOOKUP($D162,'Compiled grid proposal'!$C$5:$C$22,'Compiled grid proposal'!V$5:V$22,"error",0,1)</f>
        <v>11.7</v>
      </c>
      <c r="AY162" s="103">
        <f>_xlfn.XLOOKUP($D162,'Compiled grid proposal'!$C$5:$C$22,'Compiled grid proposal'!W$5:W$22,"error",0,1)</f>
        <v>39</v>
      </c>
      <c r="BA162" s="115">
        <f t="shared" si="80"/>
        <v>1.3400000000000003</v>
      </c>
      <c r="BB162" s="115">
        <f t="shared" si="81"/>
        <v>4.8000000000000007</v>
      </c>
      <c r="BC162" s="115">
        <f t="shared" si="82"/>
        <v>-0.19199999999999973</v>
      </c>
      <c r="BD162" s="115">
        <f t="shared" si="83"/>
        <v>1.3600000000000012</v>
      </c>
      <c r="BE162" s="115">
        <f t="shared" si="84"/>
        <v>-0.63039999999999985</v>
      </c>
      <c r="BF162" s="115">
        <f t="shared" si="85"/>
        <v>-0.76799999999999891</v>
      </c>
      <c r="BG162" s="115">
        <f t="shared" si="86"/>
        <v>-4.95648</v>
      </c>
      <c r="BH162" s="115">
        <f t="shared" si="87"/>
        <v>1.4784000000000006</v>
      </c>
      <c r="BI162" s="115">
        <f t="shared" si="88"/>
        <v>-7.1977760000000011</v>
      </c>
      <c r="BJ162" s="115">
        <f t="shared" si="89"/>
        <v>0.17408000000000001</v>
      </c>
      <c r="BK162" s="115">
        <f t="shared" si="90"/>
        <v>-11.177331200000001</v>
      </c>
      <c r="BL162" s="115">
        <f t="shared" si="91"/>
        <v>-2.5911040000000014</v>
      </c>
      <c r="BM162" s="115">
        <f t="shared" si="92"/>
        <v>-15.01279744</v>
      </c>
      <c r="BN162" s="115">
        <f t="shared" si="93"/>
        <v>-5.709324800000001</v>
      </c>
      <c r="BO162" s="115">
        <f t="shared" si="94"/>
        <v>-24.615356928000001</v>
      </c>
      <c r="BP162" s="115">
        <f t="shared" si="95"/>
        <v>-15.051189760000003</v>
      </c>
      <c r="BQ162" s="115">
        <f t="shared" si="96"/>
        <v>-32.938428313599999</v>
      </c>
      <c r="BR162" s="115">
        <f t="shared" si="97"/>
        <v>-23.461427712000003</v>
      </c>
      <c r="BS162" s="115">
        <f t="shared" si="98"/>
        <v>-39.299999999999997</v>
      </c>
      <c r="BT162" s="115">
        <f t="shared" si="99"/>
        <v>-29</v>
      </c>
      <c r="BV162" s="116">
        <f t="shared" si="100"/>
        <v>1.3400000000000003</v>
      </c>
      <c r="BW162" s="116">
        <f t="shared" si="101"/>
        <v>1.6000000000000003</v>
      </c>
      <c r="BX162" s="116">
        <f t="shared" si="102"/>
        <v>-6.3999999999999904E-2</v>
      </c>
      <c r="BY162" s="116">
        <f t="shared" si="103"/>
        <v>0.17000000000000015</v>
      </c>
      <c r="BZ162" s="116">
        <f t="shared" si="104"/>
        <v>-0.15759999999999996</v>
      </c>
      <c r="CA162" s="116">
        <f t="shared" si="105"/>
        <v>-6.3999999999999904E-2</v>
      </c>
      <c r="CB162" s="116">
        <f t="shared" si="106"/>
        <v>-0.55071999999999999</v>
      </c>
      <c r="CC162" s="116">
        <f t="shared" si="107"/>
        <v>0.12320000000000005</v>
      </c>
      <c r="CD162" s="116">
        <f t="shared" si="108"/>
        <v>-0.59732580912863076</v>
      </c>
      <c r="CE162" s="116">
        <f t="shared" si="109"/>
        <v>1.0880000000000001E-2</v>
      </c>
      <c r="CF162" s="116">
        <f t="shared" si="110"/>
        <v>-0.65749007058823539</v>
      </c>
      <c r="CG162" s="116">
        <f t="shared" si="111"/>
        <v>-0.11777745454545462</v>
      </c>
      <c r="CH162" s="116">
        <f t="shared" si="112"/>
        <v>-0.68239988363636361</v>
      </c>
      <c r="CI162" s="116">
        <f t="shared" si="113"/>
        <v>-0.19687326896551727</v>
      </c>
      <c r="CJ162" s="116">
        <f t="shared" si="114"/>
        <v>-0.74591990690909094</v>
      </c>
      <c r="CK162" s="116">
        <f t="shared" si="115"/>
        <v>-0.35002766883720937</v>
      </c>
      <c r="CL162" s="116">
        <f t="shared" si="116"/>
        <v>-0.76600996078139538</v>
      </c>
      <c r="CM162" s="116">
        <f t="shared" si="117"/>
        <v>-0.41160399494736849</v>
      </c>
      <c r="CN162" s="116">
        <f t="shared" si="118"/>
        <v>-0.77058823529411757</v>
      </c>
      <c r="CO162" s="116">
        <f t="shared" si="119"/>
        <v>-0.4264705882352941</v>
      </c>
    </row>
    <row r="163" spans="1:93" ht="14.5" thickBot="1">
      <c r="A163" s="32" t="s">
        <v>182</v>
      </c>
      <c r="B163" s="33" t="s">
        <v>14</v>
      </c>
      <c r="C163" s="97">
        <v>3</v>
      </c>
      <c r="D163" s="33">
        <v>3</v>
      </c>
      <c r="E163" s="33">
        <v>4</v>
      </c>
      <c r="F163" s="33"/>
      <c r="G163" s="33"/>
      <c r="H163" s="33"/>
      <c r="I163" s="33" t="s">
        <v>18</v>
      </c>
      <c r="K163" s="103">
        <f>_xlfn.XLOOKUP($C163,'SQUO grid'!$B$4:$B$18,'SQUO grid'!C$4:C$18,"error",0,1)</f>
        <v>1</v>
      </c>
      <c r="L163" s="103">
        <f>_xlfn.XLOOKUP($C163,'SQUO grid'!$B$4:$B$18,'SQUO grid'!D$4:D$18,"error",0,1)</f>
        <v>3</v>
      </c>
      <c r="M163" s="103">
        <f>_xlfn.XLOOKUP($C163,'SQUO grid'!$B$4:$B$18,'SQUO grid'!E$4:E$18,"error",0,1)</f>
        <v>3</v>
      </c>
      <c r="N163" s="103">
        <f>_xlfn.XLOOKUP($C163,'SQUO grid'!$B$4:$B$18,'SQUO grid'!F$4:F$18,"error",0,1)</f>
        <v>8</v>
      </c>
      <c r="O163" s="103">
        <f>_xlfn.XLOOKUP($C163,'SQUO grid'!$B$4:$B$18,'SQUO grid'!G$4:G$18,"error",0,1)</f>
        <v>4</v>
      </c>
      <c r="P163" s="103">
        <f>_xlfn.XLOOKUP($C163,'SQUO grid'!$B$4:$B$18,'SQUO grid'!H$4:H$18,"error",0,1)</f>
        <v>12</v>
      </c>
      <c r="Q163" s="103">
        <f>_xlfn.XLOOKUP($C163,'SQUO grid'!$B$4:$B$18,'SQUO grid'!I$4:I$18,"error",0,1)</f>
        <v>9</v>
      </c>
      <c r="R163" s="103">
        <f>_xlfn.XLOOKUP($C163,'SQUO grid'!$B$4:$B$18,'SQUO grid'!J$4:J$18,"error",0,1)</f>
        <v>12</v>
      </c>
      <c r="S163" s="103">
        <f>_xlfn.XLOOKUP($C163,'SQUO grid'!$B$4:$B$18,'SQUO grid'!K$4:K$18,"error",0,1)</f>
        <v>12.05</v>
      </c>
      <c r="T163" s="103">
        <f>_xlfn.XLOOKUP($C163,'SQUO grid'!$B$4:$B$18,'SQUO grid'!L$4:L$18,"error",0,1)</f>
        <v>16</v>
      </c>
      <c r="U163" s="103">
        <f>_xlfn.XLOOKUP($C163,'SQUO grid'!$B$4:$B$18,'SQUO grid'!M$4:M$18,"error",0,1)</f>
        <v>17</v>
      </c>
      <c r="V163" s="103">
        <f>_xlfn.XLOOKUP($C163,'SQUO grid'!$B$4:$B$18,'SQUO grid'!N$4:N$18,"error",0,1)</f>
        <v>22</v>
      </c>
      <c r="W163" s="103">
        <f>_xlfn.XLOOKUP($C163,'SQUO grid'!$B$4:$B$18,'SQUO grid'!O$4:O$18,"error",0,1)</f>
        <v>22</v>
      </c>
      <c r="X163" s="103">
        <f>_xlfn.XLOOKUP($C163,'SQUO grid'!$B$4:$B$18,'SQUO grid'!P$4:P$18,"error",0,1)</f>
        <v>29</v>
      </c>
      <c r="Y163" s="103">
        <f>_xlfn.XLOOKUP($C163,'SQUO grid'!$B$4:$B$18,'SQUO grid'!Q$4:Q$18,"error",0,1)</f>
        <v>33</v>
      </c>
      <c r="Z163" s="103">
        <f>_xlfn.XLOOKUP($C163,'SQUO grid'!$B$4:$B$18,'SQUO grid'!R$4:R$18,"error",0,1)</f>
        <v>43</v>
      </c>
      <c r="AA163" s="103">
        <f>_xlfn.XLOOKUP($C163,'SQUO grid'!$B$4:$B$18,'SQUO grid'!S$4:S$18,"error",0,1)</f>
        <v>43</v>
      </c>
      <c r="AB163" s="103">
        <f>_xlfn.XLOOKUP($C163,'SQUO grid'!$B$4:$B$18,'SQUO grid'!T$4:T$18,"error",0,1)</f>
        <v>57</v>
      </c>
      <c r="AC163" s="103">
        <f>_xlfn.XLOOKUP($C163,'SQUO grid'!$B$4:$B$18,'SQUO grid'!U$4:U$18,"error",0,1)</f>
        <v>51</v>
      </c>
      <c r="AD163" s="103">
        <f>_xlfn.XLOOKUP($C163,'SQUO grid'!$B$4:$B$18,'SQUO grid'!V$4:V$18,"error",0,1)</f>
        <v>68</v>
      </c>
      <c r="AF163" s="103">
        <f>_xlfn.XLOOKUP($D163,'Compiled grid proposal'!$C$5:$C$22,'Compiled grid proposal'!D$5:D$22,"error",0,1)</f>
        <v>2.3400000000000003</v>
      </c>
      <c r="AG163" s="103">
        <f>_xlfn.XLOOKUP($D163,'Compiled grid proposal'!$C$5:$C$22,'Compiled grid proposal'!E$5:E$22,"error",0,1)</f>
        <v>7.8000000000000007</v>
      </c>
      <c r="AH163" s="103">
        <f>_xlfn.XLOOKUP($D163,'Compiled grid proposal'!$C$5:$C$22,'Compiled grid proposal'!F$5:F$22,"error",0,1)</f>
        <v>2.8080000000000003</v>
      </c>
      <c r="AI163" s="103">
        <f>_xlfn.XLOOKUP($D163,'Compiled grid proposal'!$C$5:$C$22,'Compiled grid proposal'!G$5:G$22,"error",0,1)</f>
        <v>9.3600000000000012</v>
      </c>
      <c r="AJ163" s="103">
        <f>_xlfn.XLOOKUP($D163,'Compiled grid proposal'!$C$5:$C$22,'Compiled grid proposal'!H$5:H$22,"error",0,1)</f>
        <v>3.3696000000000002</v>
      </c>
      <c r="AK163" s="103">
        <f>_xlfn.XLOOKUP($D163,'Compiled grid proposal'!$C$5:$C$22,'Compiled grid proposal'!I$5:I$22,"error",0,1)</f>
        <v>11.232000000000001</v>
      </c>
      <c r="AL163" s="103">
        <f>_xlfn.XLOOKUP($D163,'Compiled grid proposal'!$C$5:$C$22,'Compiled grid proposal'!J$5:J$22,"error",0,1)</f>
        <v>4.04352</v>
      </c>
      <c r="AM163" s="103">
        <f>_xlfn.XLOOKUP($D163,'Compiled grid proposal'!$C$5:$C$22,'Compiled grid proposal'!K$5:K$22,"error",0,1)</f>
        <v>13.478400000000001</v>
      </c>
      <c r="AN163" s="103">
        <f>_xlfn.XLOOKUP($D163,'Compiled grid proposal'!$C$5:$C$22,'Compiled grid proposal'!L$5:L$22,"error",0,1)</f>
        <v>4.8522239999999996</v>
      </c>
      <c r="AO163" s="103">
        <f>_xlfn.XLOOKUP($D163,'Compiled grid proposal'!$C$5:$C$22,'Compiled grid proposal'!M$5:M$22,"error",0,1)</f>
        <v>16.17408</v>
      </c>
      <c r="AP163" s="103">
        <f>_xlfn.XLOOKUP($D163,'Compiled grid proposal'!$C$5:$C$22,'Compiled grid proposal'!N$5:N$22,"error",0,1)</f>
        <v>5.8226687999999998</v>
      </c>
      <c r="AQ163" s="103">
        <f>_xlfn.XLOOKUP($D163,'Compiled grid proposal'!$C$5:$C$22,'Compiled grid proposal'!O$5:O$22,"error",0,1)</f>
        <v>19.408895999999999</v>
      </c>
      <c r="AR163" s="103">
        <f>_xlfn.XLOOKUP($D163,'Compiled grid proposal'!$C$5:$C$22,'Compiled grid proposal'!P$5:P$22,"error",0,1)</f>
        <v>6.9872025599999992</v>
      </c>
      <c r="AS163" s="103">
        <f>_xlfn.XLOOKUP($D163,'Compiled grid proposal'!$C$5:$C$22,'Compiled grid proposal'!Q$5:Q$22,"error",0,1)</f>
        <v>23.290675199999999</v>
      </c>
      <c r="AT163" s="103">
        <f>_xlfn.XLOOKUP($D163,'Compiled grid proposal'!$C$5:$C$22,'Compiled grid proposal'!R$5:R$22,"error",0,1)</f>
        <v>8.3846430719999994</v>
      </c>
      <c r="AU163" s="103">
        <f>_xlfn.XLOOKUP($D163,'Compiled grid proposal'!$C$5:$C$22,'Compiled grid proposal'!S$5:S$22,"error",0,1)</f>
        <v>27.948810239999997</v>
      </c>
      <c r="AV163" s="103">
        <f>_xlfn.XLOOKUP($D163,'Compiled grid proposal'!$C$5:$C$22,'Compiled grid proposal'!T$5:T$22,"error",0,1)</f>
        <v>10.061571686399999</v>
      </c>
      <c r="AW163" s="103">
        <f>_xlfn.XLOOKUP($D163,'Compiled grid proposal'!$C$5:$C$22,'Compiled grid proposal'!U$5:U$22,"error",0,1)</f>
        <v>33.538572287999997</v>
      </c>
      <c r="AX163" s="103">
        <f>_xlfn.XLOOKUP($D163,'Compiled grid proposal'!$C$5:$C$22,'Compiled grid proposal'!V$5:V$22,"error",0,1)</f>
        <v>11.7</v>
      </c>
      <c r="AY163" s="103">
        <f>_xlfn.XLOOKUP($D163,'Compiled grid proposal'!$C$5:$C$22,'Compiled grid proposal'!W$5:W$22,"error",0,1)</f>
        <v>39</v>
      </c>
      <c r="BA163" s="115">
        <f t="shared" si="80"/>
        <v>1.3400000000000003</v>
      </c>
      <c r="BB163" s="115">
        <f t="shared" si="81"/>
        <v>4.8000000000000007</v>
      </c>
      <c r="BC163" s="115">
        <f t="shared" si="82"/>
        <v>-0.19199999999999973</v>
      </c>
      <c r="BD163" s="115">
        <f t="shared" si="83"/>
        <v>1.3600000000000012</v>
      </c>
      <c r="BE163" s="115">
        <f t="shared" si="84"/>
        <v>-0.63039999999999985</v>
      </c>
      <c r="BF163" s="115">
        <f t="shared" si="85"/>
        <v>-0.76799999999999891</v>
      </c>
      <c r="BG163" s="115">
        <f t="shared" si="86"/>
        <v>-4.95648</v>
      </c>
      <c r="BH163" s="115">
        <f t="shared" si="87"/>
        <v>1.4784000000000006</v>
      </c>
      <c r="BI163" s="115">
        <f t="shared" si="88"/>
        <v>-7.1977760000000011</v>
      </c>
      <c r="BJ163" s="115">
        <f t="shared" si="89"/>
        <v>0.17408000000000001</v>
      </c>
      <c r="BK163" s="115">
        <f t="shared" si="90"/>
        <v>-11.177331200000001</v>
      </c>
      <c r="BL163" s="115">
        <f t="shared" si="91"/>
        <v>-2.5911040000000014</v>
      </c>
      <c r="BM163" s="115">
        <f t="shared" si="92"/>
        <v>-15.01279744</v>
      </c>
      <c r="BN163" s="115">
        <f t="shared" si="93"/>
        <v>-5.709324800000001</v>
      </c>
      <c r="BO163" s="115">
        <f t="shared" si="94"/>
        <v>-24.615356928000001</v>
      </c>
      <c r="BP163" s="115">
        <f t="shared" si="95"/>
        <v>-15.051189760000003</v>
      </c>
      <c r="BQ163" s="115">
        <f t="shared" si="96"/>
        <v>-32.938428313599999</v>
      </c>
      <c r="BR163" s="115">
        <f t="shared" si="97"/>
        <v>-23.461427712000003</v>
      </c>
      <c r="BS163" s="115">
        <f t="shared" si="98"/>
        <v>-39.299999999999997</v>
      </c>
      <c r="BT163" s="115">
        <f t="shared" si="99"/>
        <v>-29</v>
      </c>
      <c r="BV163" s="116">
        <f t="shared" si="100"/>
        <v>1.3400000000000003</v>
      </c>
      <c r="BW163" s="116">
        <f t="shared" si="101"/>
        <v>1.6000000000000003</v>
      </c>
      <c r="BX163" s="116">
        <f t="shared" si="102"/>
        <v>-6.3999999999999904E-2</v>
      </c>
      <c r="BY163" s="116">
        <f t="shared" si="103"/>
        <v>0.17000000000000015</v>
      </c>
      <c r="BZ163" s="116">
        <f t="shared" si="104"/>
        <v>-0.15759999999999996</v>
      </c>
      <c r="CA163" s="116">
        <f t="shared" si="105"/>
        <v>-6.3999999999999904E-2</v>
      </c>
      <c r="CB163" s="116">
        <f t="shared" si="106"/>
        <v>-0.55071999999999999</v>
      </c>
      <c r="CC163" s="116">
        <f t="shared" si="107"/>
        <v>0.12320000000000005</v>
      </c>
      <c r="CD163" s="116">
        <f t="shared" si="108"/>
        <v>-0.59732580912863076</v>
      </c>
      <c r="CE163" s="116">
        <f t="shared" si="109"/>
        <v>1.0880000000000001E-2</v>
      </c>
      <c r="CF163" s="116">
        <f t="shared" si="110"/>
        <v>-0.65749007058823539</v>
      </c>
      <c r="CG163" s="116">
        <f t="shared" si="111"/>
        <v>-0.11777745454545462</v>
      </c>
      <c r="CH163" s="116">
        <f t="shared" si="112"/>
        <v>-0.68239988363636361</v>
      </c>
      <c r="CI163" s="116">
        <f t="shared" si="113"/>
        <v>-0.19687326896551727</v>
      </c>
      <c r="CJ163" s="116">
        <f t="shared" si="114"/>
        <v>-0.74591990690909094</v>
      </c>
      <c r="CK163" s="116">
        <f t="shared" si="115"/>
        <v>-0.35002766883720937</v>
      </c>
      <c r="CL163" s="116">
        <f t="shared" si="116"/>
        <v>-0.76600996078139538</v>
      </c>
      <c r="CM163" s="116">
        <f t="shared" si="117"/>
        <v>-0.41160399494736849</v>
      </c>
      <c r="CN163" s="116">
        <f t="shared" si="118"/>
        <v>-0.77058823529411757</v>
      </c>
      <c r="CO163" s="116">
        <f t="shared" si="119"/>
        <v>-0.4264705882352941</v>
      </c>
    </row>
    <row r="164" spans="1:93" ht="14.5" thickBot="1">
      <c r="A164" s="32" t="s">
        <v>183</v>
      </c>
      <c r="B164" s="33" t="s">
        <v>14</v>
      </c>
      <c r="C164" s="97">
        <v>3</v>
      </c>
      <c r="D164" s="33">
        <v>3</v>
      </c>
      <c r="E164" s="33">
        <v>3</v>
      </c>
      <c r="F164" s="33"/>
      <c r="G164" s="33"/>
      <c r="H164" s="33"/>
      <c r="I164" s="33"/>
      <c r="K164" s="103">
        <f>_xlfn.XLOOKUP($C164,'SQUO grid'!$B$4:$B$18,'SQUO grid'!C$4:C$18,"error",0,1)</f>
        <v>1</v>
      </c>
      <c r="L164" s="103">
        <f>_xlfn.XLOOKUP($C164,'SQUO grid'!$B$4:$B$18,'SQUO grid'!D$4:D$18,"error",0,1)</f>
        <v>3</v>
      </c>
      <c r="M164" s="103">
        <f>_xlfn.XLOOKUP($C164,'SQUO grid'!$B$4:$B$18,'SQUO grid'!E$4:E$18,"error",0,1)</f>
        <v>3</v>
      </c>
      <c r="N164" s="103">
        <f>_xlfn.XLOOKUP($C164,'SQUO grid'!$B$4:$B$18,'SQUO grid'!F$4:F$18,"error",0,1)</f>
        <v>8</v>
      </c>
      <c r="O164" s="103">
        <f>_xlfn.XLOOKUP($C164,'SQUO grid'!$B$4:$B$18,'SQUO grid'!G$4:G$18,"error",0,1)</f>
        <v>4</v>
      </c>
      <c r="P164" s="103">
        <f>_xlfn.XLOOKUP($C164,'SQUO grid'!$B$4:$B$18,'SQUO grid'!H$4:H$18,"error",0,1)</f>
        <v>12</v>
      </c>
      <c r="Q164" s="103">
        <f>_xlfn.XLOOKUP($C164,'SQUO grid'!$B$4:$B$18,'SQUO grid'!I$4:I$18,"error",0,1)</f>
        <v>9</v>
      </c>
      <c r="R164" s="103">
        <f>_xlfn.XLOOKUP($C164,'SQUO grid'!$B$4:$B$18,'SQUO grid'!J$4:J$18,"error",0,1)</f>
        <v>12</v>
      </c>
      <c r="S164" s="103">
        <f>_xlfn.XLOOKUP($C164,'SQUO grid'!$B$4:$B$18,'SQUO grid'!K$4:K$18,"error",0,1)</f>
        <v>12.05</v>
      </c>
      <c r="T164" s="103">
        <f>_xlfn.XLOOKUP($C164,'SQUO grid'!$B$4:$B$18,'SQUO grid'!L$4:L$18,"error",0,1)</f>
        <v>16</v>
      </c>
      <c r="U164" s="103">
        <f>_xlfn.XLOOKUP($C164,'SQUO grid'!$B$4:$B$18,'SQUO grid'!M$4:M$18,"error",0,1)</f>
        <v>17</v>
      </c>
      <c r="V164" s="103">
        <f>_xlfn.XLOOKUP($C164,'SQUO grid'!$B$4:$B$18,'SQUO grid'!N$4:N$18,"error",0,1)</f>
        <v>22</v>
      </c>
      <c r="W164" s="103">
        <f>_xlfn.XLOOKUP($C164,'SQUO grid'!$B$4:$B$18,'SQUO grid'!O$4:O$18,"error",0,1)</f>
        <v>22</v>
      </c>
      <c r="X164" s="103">
        <f>_xlfn.XLOOKUP($C164,'SQUO grid'!$B$4:$B$18,'SQUO grid'!P$4:P$18,"error",0,1)</f>
        <v>29</v>
      </c>
      <c r="Y164" s="103">
        <f>_xlfn.XLOOKUP($C164,'SQUO grid'!$B$4:$B$18,'SQUO grid'!Q$4:Q$18,"error",0,1)</f>
        <v>33</v>
      </c>
      <c r="Z164" s="103">
        <f>_xlfn.XLOOKUP($C164,'SQUO grid'!$B$4:$B$18,'SQUO grid'!R$4:R$18,"error",0,1)</f>
        <v>43</v>
      </c>
      <c r="AA164" s="103">
        <f>_xlfn.XLOOKUP($C164,'SQUO grid'!$B$4:$B$18,'SQUO grid'!S$4:S$18,"error",0,1)</f>
        <v>43</v>
      </c>
      <c r="AB164" s="103">
        <f>_xlfn.XLOOKUP($C164,'SQUO grid'!$B$4:$B$18,'SQUO grid'!T$4:T$18,"error",0,1)</f>
        <v>57</v>
      </c>
      <c r="AC164" s="103">
        <f>_xlfn.XLOOKUP($C164,'SQUO grid'!$B$4:$B$18,'SQUO grid'!U$4:U$18,"error",0,1)</f>
        <v>51</v>
      </c>
      <c r="AD164" s="103">
        <f>_xlfn.XLOOKUP($C164,'SQUO grid'!$B$4:$B$18,'SQUO grid'!V$4:V$18,"error",0,1)</f>
        <v>68</v>
      </c>
      <c r="AF164" s="103">
        <f>_xlfn.XLOOKUP($D164,'Compiled grid proposal'!$C$5:$C$22,'Compiled grid proposal'!D$5:D$22,"error",0,1)</f>
        <v>2.3400000000000003</v>
      </c>
      <c r="AG164" s="103">
        <f>_xlfn.XLOOKUP($D164,'Compiled grid proposal'!$C$5:$C$22,'Compiled grid proposal'!E$5:E$22,"error",0,1)</f>
        <v>7.8000000000000007</v>
      </c>
      <c r="AH164" s="103">
        <f>_xlfn.XLOOKUP($D164,'Compiled grid proposal'!$C$5:$C$22,'Compiled grid proposal'!F$5:F$22,"error",0,1)</f>
        <v>2.8080000000000003</v>
      </c>
      <c r="AI164" s="103">
        <f>_xlfn.XLOOKUP($D164,'Compiled grid proposal'!$C$5:$C$22,'Compiled grid proposal'!G$5:G$22,"error",0,1)</f>
        <v>9.3600000000000012</v>
      </c>
      <c r="AJ164" s="103">
        <f>_xlfn.XLOOKUP($D164,'Compiled grid proposal'!$C$5:$C$22,'Compiled grid proposal'!H$5:H$22,"error",0,1)</f>
        <v>3.3696000000000002</v>
      </c>
      <c r="AK164" s="103">
        <f>_xlfn.XLOOKUP($D164,'Compiled grid proposal'!$C$5:$C$22,'Compiled grid proposal'!I$5:I$22,"error",0,1)</f>
        <v>11.232000000000001</v>
      </c>
      <c r="AL164" s="103">
        <f>_xlfn.XLOOKUP($D164,'Compiled grid proposal'!$C$5:$C$22,'Compiled grid proposal'!J$5:J$22,"error",0,1)</f>
        <v>4.04352</v>
      </c>
      <c r="AM164" s="103">
        <f>_xlfn.XLOOKUP($D164,'Compiled grid proposal'!$C$5:$C$22,'Compiled grid proposal'!K$5:K$22,"error",0,1)</f>
        <v>13.478400000000001</v>
      </c>
      <c r="AN164" s="103">
        <f>_xlfn.XLOOKUP($D164,'Compiled grid proposal'!$C$5:$C$22,'Compiled grid proposal'!L$5:L$22,"error",0,1)</f>
        <v>4.8522239999999996</v>
      </c>
      <c r="AO164" s="103">
        <f>_xlfn.XLOOKUP($D164,'Compiled grid proposal'!$C$5:$C$22,'Compiled grid proposal'!M$5:M$22,"error",0,1)</f>
        <v>16.17408</v>
      </c>
      <c r="AP164" s="103">
        <f>_xlfn.XLOOKUP($D164,'Compiled grid proposal'!$C$5:$C$22,'Compiled grid proposal'!N$5:N$22,"error",0,1)</f>
        <v>5.8226687999999998</v>
      </c>
      <c r="AQ164" s="103">
        <f>_xlfn.XLOOKUP($D164,'Compiled grid proposal'!$C$5:$C$22,'Compiled grid proposal'!O$5:O$22,"error",0,1)</f>
        <v>19.408895999999999</v>
      </c>
      <c r="AR164" s="103">
        <f>_xlfn.XLOOKUP($D164,'Compiled grid proposal'!$C$5:$C$22,'Compiled grid proposal'!P$5:P$22,"error",0,1)</f>
        <v>6.9872025599999992</v>
      </c>
      <c r="AS164" s="103">
        <f>_xlfn.XLOOKUP($D164,'Compiled grid proposal'!$C$5:$C$22,'Compiled grid proposal'!Q$5:Q$22,"error",0,1)</f>
        <v>23.290675199999999</v>
      </c>
      <c r="AT164" s="103">
        <f>_xlfn.XLOOKUP($D164,'Compiled grid proposal'!$C$5:$C$22,'Compiled grid proposal'!R$5:R$22,"error",0,1)</f>
        <v>8.3846430719999994</v>
      </c>
      <c r="AU164" s="103">
        <f>_xlfn.XLOOKUP($D164,'Compiled grid proposal'!$C$5:$C$22,'Compiled grid proposal'!S$5:S$22,"error",0,1)</f>
        <v>27.948810239999997</v>
      </c>
      <c r="AV164" s="103">
        <f>_xlfn.XLOOKUP($D164,'Compiled grid proposal'!$C$5:$C$22,'Compiled grid proposal'!T$5:T$22,"error",0,1)</f>
        <v>10.061571686399999</v>
      </c>
      <c r="AW164" s="103">
        <f>_xlfn.XLOOKUP($D164,'Compiled grid proposal'!$C$5:$C$22,'Compiled grid proposal'!U$5:U$22,"error",0,1)</f>
        <v>33.538572287999997</v>
      </c>
      <c r="AX164" s="103">
        <f>_xlfn.XLOOKUP($D164,'Compiled grid proposal'!$C$5:$C$22,'Compiled grid proposal'!V$5:V$22,"error",0,1)</f>
        <v>11.7</v>
      </c>
      <c r="AY164" s="103">
        <f>_xlfn.XLOOKUP($D164,'Compiled grid proposal'!$C$5:$C$22,'Compiled grid proposal'!W$5:W$22,"error",0,1)</f>
        <v>39</v>
      </c>
      <c r="BA164" s="115">
        <f t="shared" si="80"/>
        <v>1.3400000000000003</v>
      </c>
      <c r="BB164" s="115">
        <f t="shared" si="81"/>
        <v>4.8000000000000007</v>
      </c>
      <c r="BC164" s="115">
        <f t="shared" si="82"/>
        <v>-0.19199999999999973</v>
      </c>
      <c r="BD164" s="115">
        <f t="shared" si="83"/>
        <v>1.3600000000000012</v>
      </c>
      <c r="BE164" s="115">
        <f t="shared" si="84"/>
        <v>-0.63039999999999985</v>
      </c>
      <c r="BF164" s="115">
        <f t="shared" si="85"/>
        <v>-0.76799999999999891</v>
      </c>
      <c r="BG164" s="115">
        <f t="shared" si="86"/>
        <v>-4.95648</v>
      </c>
      <c r="BH164" s="115">
        <f t="shared" si="87"/>
        <v>1.4784000000000006</v>
      </c>
      <c r="BI164" s="115">
        <f t="shared" si="88"/>
        <v>-7.1977760000000011</v>
      </c>
      <c r="BJ164" s="115">
        <f t="shared" si="89"/>
        <v>0.17408000000000001</v>
      </c>
      <c r="BK164" s="115">
        <f t="shared" si="90"/>
        <v>-11.177331200000001</v>
      </c>
      <c r="BL164" s="115">
        <f t="shared" si="91"/>
        <v>-2.5911040000000014</v>
      </c>
      <c r="BM164" s="115">
        <f t="shared" si="92"/>
        <v>-15.01279744</v>
      </c>
      <c r="BN164" s="115">
        <f t="shared" si="93"/>
        <v>-5.709324800000001</v>
      </c>
      <c r="BO164" s="115">
        <f t="shared" si="94"/>
        <v>-24.615356928000001</v>
      </c>
      <c r="BP164" s="115">
        <f t="shared" si="95"/>
        <v>-15.051189760000003</v>
      </c>
      <c r="BQ164" s="115">
        <f t="shared" si="96"/>
        <v>-32.938428313599999</v>
      </c>
      <c r="BR164" s="115">
        <f t="shared" si="97"/>
        <v>-23.461427712000003</v>
      </c>
      <c r="BS164" s="115">
        <f t="shared" si="98"/>
        <v>-39.299999999999997</v>
      </c>
      <c r="BT164" s="115">
        <f t="shared" si="99"/>
        <v>-29</v>
      </c>
      <c r="BV164" s="116">
        <f t="shared" si="100"/>
        <v>1.3400000000000003</v>
      </c>
      <c r="BW164" s="116">
        <f t="shared" si="101"/>
        <v>1.6000000000000003</v>
      </c>
      <c r="BX164" s="116">
        <f t="shared" si="102"/>
        <v>-6.3999999999999904E-2</v>
      </c>
      <c r="BY164" s="116">
        <f t="shared" si="103"/>
        <v>0.17000000000000015</v>
      </c>
      <c r="BZ164" s="116">
        <f t="shared" si="104"/>
        <v>-0.15759999999999996</v>
      </c>
      <c r="CA164" s="116">
        <f t="shared" si="105"/>
        <v>-6.3999999999999904E-2</v>
      </c>
      <c r="CB164" s="116">
        <f t="shared" si="106"/>
        <v>-0.55071999999999999</v>
      </c>
      <c r="CC164" s="116">
        <f t="shared" si="107"/>
        <v>0.12320000000000005</v>
      </c>
      <c r="CD164" s="116">
        <f t="shared" si="108"/>
        <v>-0.59732580912863076</v>
      </c>
      <c r="CE164" s="116">
        <f t="shared" si="109"/>
        <v>1.0880000000000001E-2</v>
      </c>
      <c r="CF164" s="116">
        <f t="shared" si="110"/>
        <v>-0.65749007058823539</v>
      </c>
      <c r="CG164" s="116">
        <f t="shared" si="111"/>
        <v>-0.11777745454545462</v>
      </c>
      <c r="CH164" s="116">
        <f t="shared" si="112"/>
        <v>-0.68239988363636361</v>
      </c>
      <c r="CI164" s="116">
        <f t="shared" si="113"/>
        <v>-0.19687326896551727</v>
      </c>
      <c r="CJ164" s="116">
        <f t="shared" si="114"/>
        <v>-0.74591990690909094</v>
      </c>
      <c r="CK164" s="116">
        <f t="shared" si="115"/>
        <v>-0.35002766883720937</v>
      </c>
      <c r="CL164" s="116">
        <f t="shared" si="116"/>
        <v>-0.76600996078139538</v>
      </c>
      <c r="CM164" s="116">
        <f t="shared" si="117"/>
        <v>-0.41160399494736849</v>
      </c>
      <c r="CN164" s="116">
        <f t="shared" si="118"/>
        <v>-0.77058823529411757</v>
      </c>
      <c r="CO164" s="116">
        <f t="shared" si="119"/>
        <v>-0.4264705882352941</v>
      </c>
    </row>
    <row r="165" spans="1:93" ht="14.5" thickBot="1">
      <c r="A165" s="32" t="s">
        <v>184</v>
      </c>
      <c r="B165" s="33" t="s">
        <v>14</v>
      </c>
      <c r="C165" s="97">
        <v>3</v>
      </c>
      <c r="D165" s="33">
        <v>3</v>
      </c>
      <c r="E165" s="33">
        <v>3</v>
      </c>
      <c r="F165" s="33"/>
      <c r="G165" s="33"/>
      <c r="H165" s="33"/>
      <c r="I165" s="33"/>
      <c r="K165" s="103">
        <f>_xlfn.XLOOKUP($C165,'SQUO grid'!$B$4:$B$18,'SQUO grid'!C$4:C$18,"error",0,1)</f>
        <v>1</v>
      </c>
      <c r="L165" s="103">
        <f>_xlfn.XLOOKUP($C165,'SQUO grid'!$B$4:$B$18,'SQUO grid'!D$4:D$18,"error",0,1)</f>
        <v>3</v>
      </c>
      <c r="M165" s="103">
        <f>_xlfn.XLOOKUP($C165,'SQUO grid'!$B$4:$B$18,'SQUO grid'!E$4:E$18,"error",0,1)</f>
        <v>3</v>
      </c>
      <c r="N165" s="103">
        <f>_xlfn.XLOOKUP($C165,'SQUO grid'!$B$4:$B$18,'SQUO grid'!F$4:F$18,"error",0,1)</f>
        <v>8</v>
      </c>
      <c r="O165" s="103">
        <f>_xlfn.XLOOKUP($C165,'SQUO grid'!$B$4:$B$18,'SQUO grid'!G$4:G$18,"error",0,1)</f>
        <v>4</v>
      </c>
      <c r="P165" s="103">
        <f>_xlfn.XLOOKUP($C165,'SQUO grid'!$B$4:$B$18,'SQUO grid'!H$4:H$18,"error",0,1)</f>
        <v>12</v>
      </c>
      <c r="Q165" s="103">
        <f>_xlfn.XLOOKUP($C165,'SQUO grid'!$B$4:$B$18,'SQUO grid'!I$4:I$18,"error",0,1)</f>
        <v>9</v>
      </c>
      <c r="R165" s="103">
        <f>_xlfn.XLOOKUP($C165,'SQUO grid'!$B$4:$B$18,'SQUO grid'!J$4:J$18,"error",0,1)</f>
        <v>12</v>
      </c>
      <c r="S165" s="103">
        <f>_xlfn.XLOOKUP($C165,'SQUO grid'!$B$4:$B$18,'SQUO grid'!K$4:K$18,"error",0,1)</f>
        <v>12.05</v>
      </c>
      <c r="T165" s="103">
        <f>_xlfn.XLOOKUP($C165,'SQUO grid'!$B$4:$B$18,'SQUO grid'!L$4:L$18,"error",0,1)</f>
        <v>16</v>
      </c>
      <c r="U165" s="103">
        <f>_xlfn.XLOOKUP($C165,'SQUO grid'!$B$4:$B$18,'SQUO grid'!M$4:M$18,"error",0,1)</f>
        <v>17</v>
      </c>
      <c r="V165" s="103">
        <f>_xlfn.XLOOKUP($C165,'SQUO grid'!$B$4:$B$18,'SQUO grid'!N$4:N$18,"error",0,1)</f>
        <v>22</v>
      </c>
      <c r="W165" s="103">
        <f>_xlfn.XLOOKUP($C165,'SQUO grid'!$B$4:$B$18,'SQUO grid'!O$4:O$18,"error",0,1)</f>
        <v>22</v>
      </c>
      <c r="X165" s="103">
        <f>_xlfn.XLOOKUP($C165,'SQUO grid'!$B$4:$B$18,'SQUO grid'!P$4:P$18,"error",0,1)</f>
        <v>29</v>
      </c>
      <c r="Y165" s="103">
        <f>_xlfn.XLOOKUP($C165,'SQUO grid'!$B$4:$B$18,'SQUO grid'!Q$4:Q$18,"error",0,1)</f>
        <v>33</v>
      </c>
      <c r="Z165" s="103">
        <f>_xlfn.XLOOKUP($C165,'SQUO grid'!$B$4:$B$18,'SQUO grid'!R$4:R$18,"error",0,1)</f>
        <v>43</v>
      </c>
      <c r="AA165" s="103">
        <f>_xlfn.XLOOKUP($C165,'SQUO grid'!$B$4:$B$18,'SQUO grid'!S$4:S$18,"error",0,1)</f>
        <v>43</v>
      </c>
      <c r="AB165" s="103">
        <f>_xlfn.XLOOKUP($C165,'SQUO grid'!$B$4:$B$18,'SQUO grid'!T$4:T$18,"error",0,1)</f>
        <v>57</v>
      </c>
      <c r="AC165" s="103">
        <f>_xlfn.XLOOKUP($C165,'SQUO grid'!$B$4:$B$18,'SQUO grid'!U$4:U$18,"error",0,1)</f>
        <v>51</v>
      </c>
      <c r="AD165" s="103">
        <f>_xlfn.XLOOKUP($C165,'SQUO grid'!$B$4:$B$18,'SQUO grid'!V$4:V$18,"error",0,1)</f>
        <v>68</v>
      </c>
      <c r="AF165" s="103">
        <f>_xlfn.XLOOKUP($D165,'Compiled grid proposal'!$C$5:$C$22,'Compiled grid proposal'!D$5:D$22,"error",0,1)</f>
        <v>2.3400000000000003</v>
      </c>
      <c r="AG165" s="103">
        <f>_xlfn.XLOOKUP($D165,'Compiled grid proposal'!$C$5:$C$22,'Compiled grid proposal'!E$5:E$22,"error",0,1)</f>
        <v>7.8000000000000007</v>
      </c>
      <c r="AH165" s="103">
        <f>_xlfn.XLOOKUP($D165,'Compiled grid proposal'!$C$5:$C$22,'Compiled grid proposal'!F$5:F$22,"error",0,1)</f>
        <v>2.8080000000000003</v>
      </c>
      <c r="AI165" s="103">
        <f>_xlfn.XLOOKUP($D165,'Compiled grid proposal'!$C$5:$C$22,'Compiled grid proposal'!G$5:G$22,"error",0,1)</f>
        <v>9.3600000000000012</v>
      </c>
      <c r="AJ165" s="103">
        <f>_xlfn.XLOOKUP($D165,'Compiled grid proposal'!$C$5:$C$22,'Compiled grid proposal'!H$5:H$22,"error",0,1)</f>
        <v>3.3696000000000002</v>
      </c>
      <c r="AK165" s="103">
        <f>_xlfn.XLOOKUP($D165,'Compiled grid proposal'!$C$5:$C$22,'Compiled grid proposal'!I$5:I$22,"error",0,1)</f>
        <v>11.232000000000001</v>
      </c>
      <c r="AL165" s="103">
        <f>_xlfn.XLOOKUP($D165,'Compiled grid proposal'!$C$5:$C$22,'Compiled grid proposal'!J$5:J$22,"error",0,1)</f>
        <v>4.04352</v>
      </c>
      <c r="AM165" s="103">
        <f>_xlfn.XLOOKUP($D165,'Compiled grid proposal'!$C$5:$C$22,'Compiled grid proposal'!K$5:K$22,"error",0,1)</f>
        <v>13.478400000000001</v>
      </c>
      <c r="AN165" s="103">
        <f>_xlfn.XLOOKUP($D165,'Compiled grid proposal'!$C$5:$C$22,'Compiled grid proposal'!L$5:L$22,"error",0,1)</f>
        <v>4.8522239999999996</v>
      </c>
      <c r="AO165" s="103">
        <f>_xlfn.XLOOKUP($D165,'Compiled grid proposal'!$C$5:$C$22,'Compiled grid proposal'!M$5:M$22,"error",0,1)</f>
        <v>16.17408</v>
      </c>
      <c r="AP165" s="103">
        <f>_xlfn.XLOOKUP($D165,'Compiled grid proposal'!$C$5:$C$22,'Compiled grid proposal'!N$5:N$22,"error",0,1)</f>
        <v>5.8226687999999998</v>
      </c>
      <c r="AQ165" s="103">
        <f>_xlfn.XLOOKUP($D165,'Compiled grid proposal'!$C$5:$C$22,'Compiled grid proposal'!O$5:O$22,"error",0,1)</f>
        <v>19.408895999999999</v>
      </c>
      <c r="AR165" s="103">
        <f>_xlfn.XLOOKUP($D165,'Compiled grid proposal'!$C$5:$C$22,'Compiled grid proposal'!P$5:P$22,"error",0,1)</f>
        <v>6.9872025599999992</v>
      </c>
      <c r="AS165" s="103">
        <f>_xlfn.XLOOKUP($D165,'Compiled grid proposal'!$C$5:$C$22,'Compiled grid proposal'!Q$5:Q$22,"error",0,1)</f>
        <v>23.290675199999999</v>
      </c>
      <c r="AT165" s="103">
        <f>_xlfn.XLOOKUP($D165,'Compiled grid proposal'!$C$5:$C$22,'Compiled grid proposal'!R$5:R$22,"error",0,1)</f>
        <v>8.3846430719999994</v>
      </c>
      <c r="AU165" s="103">
        <f>_xlfn.XLOOKUP($D165,'Compiled grid proposal'!$C$5:$C$22,'Compiled grid proposal'!S$5:S$22,"error",0,1)</f>
        <v>27.948810239999997</v>
      </c>
      <c r="AV165" s="103">
        <f>_xlfn.XLOOKUP($D165,'Compiled grid proposal'!$C$5:$C$22,'Compiled grid proposal'!T$5:T$22,"error",0,1)</f>
        <v>10.061571686399999</v>
      </c>
      <c r="AW165" s="103">
        <f>_xlfn.XLOOKUP($D165,'Compiled grid proposal'!$C$5:$C$22,'Compiled grid proposal'!U$5:U$22,"error",0,1)</f>
        <v>33.538572287999997</v>
      </c>
      <c r="AX165" s="103">
        <f>_xlfn.XLOOKUP($D165,'Compiled grid proposal'!$C$5:$C$22,'Compiled grid proposal'!V$5:V$22,"error",0,1)</f>
        <v>11.7</v>
      </c>
      <c r="AY165" s="103">
        <f>_xlfn.XLOOKUP($D165,'Compiled grid proposal'!$C$5:$C$22,'Compiled grid proposal'!W$5:W$22,"error",0,1)</f>
        <v>39</v>
      </c>
      <c r="BA165" s="115">
        <f t="shared" si="80"/>
        <v>1.3400000000000003</v>
      </c>
      <c r="BB165" s="115">
        <f t="shared" si="81"/>
        <v>4.8000000000000007</v>
      </c>
      <c r="BC165" s="115">
        <f t="shared" si="82"/>
        <v>-0.19199999999999973</v>
      </c>
      <c r="BD165" s="115">
        <f t="shared" si="83"/>
        <v>1.3600000000000012</v>
      </c>
      <c r="BE165" s="115">
        <f t="shared" si="84"/>
        <v>-0.63039999999999985</v>
      </c>
      <c r="BF165" s="115">
        <f t="shared" si="85"/>
        <v>-0.76799999999999891</v>
      </c>
      <c r="BG165" s="115">
        <f t="shared" si="86"/>
        <v>-4.95648</v>
      </c>
      <c r="BH165" s="115">
        <f t="shared" si="87"/>
        <v>1.4784000000000006</v>
      </c>
      <c r="BI165" s="115">
        <f t="shared" si="88"/>
        <v>-7.1977760000000011</v>
      </c>
      <c r="BJ165" s="115">
        <f t="shared" si="89"/>
        <v>0.17408000000000001</v>
      </c>
      <c r="BK165" s="115">
        <f t="shared" si="90"/>
        <v>-11.177331200000001</v>
      </c>
      <c r="BL165" s="115">
        <f t="shared" si="91"/>
        <v>-2.5911040000000014</v>
      </c>
      <c r="BM165" s="115">
        <f t="shared" si="92"/>
        <v>-15.01279744</v>
      </c>
      <c r="BN165" s="115">
        <f t="shared" si="93"/>
        <v>-5.709324800000001</v>
      </c>
      <c r="BO165" s="115">
        <f t="shared" si="94"/>
        <v>-24.615356928000001</v>
      </c>
      <c r="BP165" s="115">
        <f t="shared" si="95"/>
        <v>-15.051189760000003</v>
      </c>
      <c r="BQ165" s="115">
        <f t="shared" si="96"/>
        <v>-32.938428313599999</v>
      </c>
      <c r="BR165" s="115">
        <f t="shared" si="97"/>
        <v>-23.461427712000003</v>
      </c>
      <c r="BS165" s="115">
        <f t="shared" si="98"/>
        <v>-39.299999999999997</v>
      </c>
      <c r="BT165" s="115">
        <f t="shared" si="99"/>
        <v>-29</v>
      </c>
      <c r="BV165" s="116">
        <f t="shared" si="100"/>
        <v>1.3400000000000003</v>
      </c>
      <c r="BW165" s="116">
        <f t="shared" si="101"/>
        <v>1.6000000000000003</v>
      </c>
      <c r="BX165" s="116">
        <f t="shared" si="102"/>
        <v>-6.3999999999999904E-2</v>
      </c>
      <c r="BY165" s="116">
        <f t="shared" si="103"/>
        <v>0.17000000000000015</v>
      </c>
      <c r="BZ165" s="116">
        <f t="shared" si="104"/>
        <v>-0.15759999999999996</v>
      </c>
      <c r="CA165" s="116">
        <f t="shared" si="105"/>
        <v>-6.3999999999999904E-2</v>
      </c>
      <c r="CB165" s="116">
        <f t="shared" si="106"/>
        <v>-0.55071999999999999</v>
      </c>
      <c r="CC165" s="116">
        <f t="shared" si="107"/>
        <v>0.12320000000000005</v>
      </c>
      <c r="CD165" s="116">
        <f t="shared" si="108"/>
        <v>-0.59732580912863076</v>
      </c>
      <c r="CE165" s="116">
        <f t="shared" si="109"/>
        <v>1.0880000000000001E-2</v>
      </c>
      <c r="CF165" s="116">
        <f t="shared" si="110"/>
        <v>-0.65749007058823539</v>
      </c>
      <c r="CG165" s="116">
        <f t="shared" si="111"/>
        <v>-0.11777745454545462</v>
      </c>
      <c r="CH165" s="116">
        <f t="shared" si="112"/>
        <v>-0.68239988363636361</v>
      </c>
      <c r="CI165" s="116">
        <f t="shared" si="113"/>
        <v>-0.19687326896551727</v>
      </c>
      <c r="CJ165" s="116">
        <f t="shared" si="114"/>
        <v>-0.74591990690909094</v>
      </c>
      <c r="CK165" s="116">
        <f t="shared" si="115"/>
        <v>-0.35002766883720937</v>
      </c>
      <c r="CL165" s="116">
        <f t="shared" si="116"/>
        <v>-0.76600996078139538</v>
      </c>
      <c r="CM165" s="116">
        <f t="shared" si="117"/>
        <v>-0.41160399494736849</v>
      </c>
      <c r="CN165" s="116">
        <f t="shared" si="118"/>
        <v>-0.77058823529411757</v>
      </c>
      <c r="CO165" s="116">
        <f t="shared" si="119"/>
        <v>-0.4264705882352941</v>
      </c>
    </row>
    <row r="166" spans="1:93" ht="14.5" thickBot="1">
      <c r="A166" s="32" t="s">
        <v>185</v>
      </c>
      <c r="B166" s="33" t="s">
        <v>14</v>
      </c>
      <c r="C166" s="97">
        <v>3</v>
      </c>
      <c r="D166" s="33">
        <v>3</v>
      </c>
      <c r="E166" s="33">
        <v>4</v>
      </c>
      <c r="F166" s="33"/>
      <c r="G166" s="33"/>
      <c r="H166" s="33"/>
      <c r="I166" s="33" t="s">
        <v>18</v>
      </c>
      <c r="K166" s="103">
        <f>_xlfn.XLOOKUP($C166,'SQUO grid'!$B$4:$B$18,'SQUO grid'!C$4:C$18,"error",0,1)</f>
        <v>1</v>
      </c>
      <c r="L166" s="103">
        <f>_xlfn.XLOOKUP($C166,'SQUO grid'!$B$4:$B$18,'SQUO grid'!D$4:D$18,"error",0,1)</f>
        <v>3</v>
      </c>
      <c r="M166" s="103">
        <f>_xlfn.XLOOKUP($C166,'SQUO grid'!$B$4:$B$18,'SQUO grid'!E$4:E$18,"error",0,1)</f>
        <v>3</v>
      </c>
      <c r="N166" s="103">
        <f>_xlfn.XLOOKUP($C166,'SQUO grid'!$B$4:$B$18,'SQUO grid'!F$4:F$18,"error",0,1)</f>
        <v>8</v>
      </c>
      <c r="O166" s="103">
        <f>_xlfn.XLOOKUP($C166,'SQUO grid'!$B$4:$B$18,'SQUO grid'!G$4:G$18,"error",0,1)</f>
        <v>4</v>
      </c>
      <c r="P166" s="103">
        <f>_xlfn.XLOOKUP($C166,'SQUO grid'!$B$4:$B$18,'SQUO grid'!H$4:H$18,"error",0,1)</f>
        <v>12</v>
      </c>
      <c r="Q166" s="103">
        <f>_xlfn.XLOOKUP($C166,'SQUO grid'!$B$4:$B$18,'SQUO grid'!I$4:I$18,"error",0,1)</f>
        <v>9</v>
      </c>
      <c r="R166" s="103">
        <f>_xlfn.XLOOKUP($C166,'SQUO grid'!$B$4:$B$18,'SQUO grid'!J$4:J$18,"error",0,1)</f>
        <v>12</v>
      </c>
      <c r="S166" s="103">
        <f>_xlfn.XLOOKUP($C166,'SQUO grid'!$B$4:$B$18,'SQUO grid'!K$4:K$18,"error",0,1)</f>
        <v>12.05</v>
      </c>
      <c r="T166" s="103">
        <f>_xlfn.XLOOKUP($C166,'SQUO grid'!$B$4:$B$18,'SQUO grid'!L$4:L$18,"error",0,1)</f>
        <v>16</v>
      </c>
      <c r="U166" s="103">
        <f>_xlfn.XLOOKUP($C166,'SQUO grid'!$B$4:$B$18,'SQUO grid'!M$4:M$18,"error",0,1)</f>
        <v>17</v>
      </c>
      <c r="V166" s="103">
        <f>_xlfn.XLOOKUP($C166,'SQUO grid'!$B$4:$B$18,'SQUO grid'!N$4:N$18,"error",0,1)</f>
        <v>22</v>
      </c>
      <c r="W166" s="103">
        <f>_xlfn.XLOOKUP($C166,'SQUO grid'!$B$4:$B$18,'SQUO grid'!O$4:O$18,"error",0,1)</f>
        <v>22</v>
      </c>
      <c r="X166" s="103">
        <f>_xlfn.XLOOKUP($C166,'SQUO grid'!$B$4:$B$18,'SQUO grid'!P$4:P$18,"error",0,1)</f>
        <v>29</v>
      </c>
      <c r="Y166" s="103">
        <f>_xlfn.XLOOKUP($C166,'SQUO grid'!$B$4:$B$18,'SQUO grid'!Q$4:Q$18,"error",0,1)</f>
        <v>33</v>
      </c>
      <c r="Z166" s="103">
        <f>_xlfn.XLOOKUP($C166,'SQUO grid'!$B$4:$B$18,'SQUO grid'!R$4:R$18,"error",0,1)</f>
        <v>43</v>
      </c>
      <c r="AA166" s="103">
        <f>_xlfn.XLOOKUP($C166,'SQUO grid'!$B$4:$B$18,'SQUO grid'!S$4:S$18,"error",0,1)</f>
        <v>43</v>
      </c>
      <c r="AB166" s="103">
        <f>_xlfn.XLOOKUP($C166,'SQUO grid'!$B$4:$B$18,'SQUO grid'!T$4:T$18,"error",0,1)</f>
        <v>57</v>
      </c>
      <c r="AC166" s="103">
        <f>_xlfn.XLOOKUP($C166,'SQUO grid'!$B$4:$B$18,'SQUO grid'!U$4:U$18,"error",0,1)</f>
        <v>51</v>
      </c>
      <c r="AD166" s="103">
        <f>_xlfn.XLOOKUP($C166,'SQUO grid'!$B$4:$B$18,'SQUO grid'!V$4:V$18,"error",0,1)</f>
        <v>68</v>
      </c>
      <c r="AF166" s="103">
        <f>_xlfn.XLOOKUP($D166,'Compiled grid proposal'!$C$5:$C$22,'Compiled grid proposal'!D$5:D$22,"error",0,1)</f>
        <v>2.3400000000000003</v>
      </c>
      <c r="AG166" s="103">
        <f>_xlfn.XLOOKUP($D166,'Compiled grid proposal'!$C$5:$C$22,'Compiled grid proposal'!E$5:E$22,"error",0,1)</f>
        <v>7.8000000000000007</v>
      </c>
      <c r="AH166" s="103">
        <f>_xlfn.XLOOKUP($D166,'Compiled grid proposal'!$C$5:$C$22,'Compiled grid proposal'!F$5:F$22,"error",0,1)</f>
        <v>2.8080000000000003</v>
      </c>
      <c r="AI166" s="103">
        <f>_xlfn.XLOOKUP($D166,'Compiled grid proposal'!$C$5:$C$22,'Compiled grid proposal'!G$5:G$22,"error",0,1)</f>
        <v>9.3600000000000012</v>
      </c>
      <c r="AJ166" s="103">
        <f>_xlfn.XLOOKUP($D166,'Compiled grid proposal'!$C$5:$C$22,'Compiled grid proposal'!H$5:H$22,"error",0,1)</f>
        <v>3.3696000000000002</v>
      </c>
      <c r="AK166" s="103">
        <f>_xlfn.XLOOKUP($D166,'Compiled grid proposal'!$C$5:$C$22,'Compiled grid proposal'!I$5:I$22,"error",0,1)</f>
        <v>11.232000000000001</v>
      </c>
      <c r="AL166" s="103">
        <f>_xlfn.XLOOKUP($D166,'Compiled grid proposal'!$C$5:$C$22,'Compiled grid proposal'!J$5:J$22,"error",0,1)</f>
        <v>4.04352</v>
      </c>
      <c r="AM166" s="103">
        <f>_xlfn.XLOOKUP($D166,'Compiled grid proposal'!$C$5:$C$22,'Compiled grid proposal'!K$5:K$22,"error",0,1)</f>
        <v>13.478400000000001</v>
      </c>
      <c r="AN166" s="103">
        <f>_xlfn.XLOOKUP($D166,'Compiled grid proposal'!$C$5:$C$22,'Compiled grid proposal'!L$5:L$22,"error",0,1)</f>
        <v>4.8522239999999996</v>
      </c>
      <c r="AO166" s="103">
        <f>_xlfn.XLOOKUP($D166,'Compiled grid proposal'!$C$5:$C$22,'Compiled grid proposal'!M$5:M$22,"error",0,1)</f>
        <v>16.17408</v>
      </c>
      <c r="AP166" s="103">
        <f>_xlfn.XLOOKUP($D166,'Compiled grid proposal'!$C$5:$C$22,'Compiled grid proposal'!N$5:N$22,"error",0,1)</f>
        <v>5.8226687999999998</v>
      </c>
      <c r="AQ166" s="103">
        <f>_xlfn.XLOOKUP($D166,'Compiled grid proposal'!$C$5:$C$22,'Compiled grid proposal'!O$5:O$22,"error",0,1)</f>
        <v>19.408895999999999</v>
      </c>
      <c r="AR166" s="103">
        <f>_xlfn.XLOOKUP($D166,'Compiled grid proposal'!$C$5:$C$22,'Compiled grid proposal'!P$5:P$22,"error",0,1)</f>
        <v>6.9872025599999992</v>
      </c>
      <c r="AS166" s="103">
        <f>_xlfn.XLOOKUP($D166,'Compiled grid proposal'!$C$5:$C$22,'Compiled grid proposal'!Q$5:Q$22,"error",0,1)</f>
        <v>23.290675199999999</v>
      </c>
      <c r="AT166" s="103">
        <f>_xlfn.XLOOKUP($D166,'Compiled grid proposal'!$C$5:$C$22,'Compiled grid proposal'!R$5:R$22,"error",0,1)</f>
        <v>8.3846430719999994</v>
      </c>
      <c r="AU166" s="103">
        <f>_xlfn.XLOOKUP($D166,'Compiled grid proposal'!$C$5:$C$22,'Compiled grid proposal'!S$5:S$22,"error",0,1)</f>
        <v>27.948810239999997</v>
      </c>
      <c r="AV166" s="103">
        <f>_xlfn.XLOOKUP($D166,'Compiled grid proposal'!$C$5:$C$22,'Compiled grid proposal'!T$5:T$22,"error",0,1)</f>
        <v>10.061571686399999</v>
      </c>
      <c r="AW166" s="103">
        <f>_xlfn.XLOOKUP($D166,'Compiled grid proposal'!$C$5:$C$22,'Compiled grid proposal'!U$5:U$22,"error",0,1)</f>
        <v>33.538572287999997</v>
      </c>
      <c r="AX166" s="103">
        <f>_xlfn.XLOOKUP($D166,'Compiled grid proposal'!$C$5:$C$22,'Compiled grid proposal'!V$5:V$22,"error",0,1)</f>
        <v>11.7</v>
      </c>
      <c r="AY166" s="103">
        <f>_xlfn.XLOOKUP($D166,'Compiled grid proposal'!$C$5:$C$22,'Compiled grid proposal'!W$5:W$22,"error",0,1)</f>
        <v>39</v>
      </c>
      <c r="BA166" s="115">
        <f t="shared" si="80"/>
        <v>1.3400000000000003</v>
      </c>
      <c r="BB166" s="115">
        <f t="shared" si="81"/>
        <v>4.8000000000000007</v>
      </c>
      <c r="BC166" s="115">
        <f t="shared" si="82"/>
        <v>-0.19199999999999973</v>
      </c>
      <c r="BD166" s="115">
        <f t="shared" si="83"/>
        <v>1.3600000000000012</v>
      </c>
      <c r="BE166" s="115">
        <f t="shared" si="84"/>
        <v>-0.63039999999999985</v>
      </c>
      <c r="BF166" s="115">
        <f t="shared" si="85"/>
        <v>-0.76799999999999891</v>
      </c>
      <c r="BG166" s="115">
        <f t="shared" si="86"/>
        <v>-4.95648</v>
      </c>
      <c r="BH166" s="115">
        <f t="shared" si="87"/>
        <v>1.4784000000000006</v>
      </c>
      <c r="BI166" s="115">
        <f t="shared" si="88"/>
        <v>-7.1977760000000011</v>
      </c>
      <c r="BJ166" s="115">
        <f t="shared" si="89"/>
        <v>0.17408000000000001</v>
      </c>
      <c r="BK166" s="115">
        <f t="shared" si="90"/>
        <v>-11.177331200000001</v>
      </c>
      <c r="BL166" s="115">
        <f t="shared" si="91"/>
        <v>-2.5911040000000014</v>
      </c>
      <c r="BM166" s="115">
        <f t="shared" si="92"/>
        <v>-15.01279744</v>
      </c>
      <c r="BN166" s="115">
        <f t="shared" si="93"/>
        <v>-5.709324800000001</v>
      </c>
      <c r="BO166" s="115">
        <f t="shared" si="94"/>
        <v>-24.615356928000001</v>
      </c>
      <c r="BP166" s="115">
        <f t="shared" si="95"/>
        <v>-15.051189760000003</v>
      </c>
      <c r="BQ166" s="115">
        <f t="shared" si="96"/>
        <v>-32.938428313599999</v>
      </c>
      <c r="BR166" s="115">
        <f t="shared" si="97"/>
        <v>-23.461427712000003</v>
      </c>
      <c r="BS166" s="115">
        <f t="shared" si="98"/>
        <v>-39.299999999999997</v>
      </c>
      <c r="BT166" s="115">
        <f t="shared" si="99"/>
        <v>-29</v>
      </c>
      <c r="BV166" s="116">
        <f t="shared" si="100"/>
        <v>1.3400000000000003</v>
      </c>
      <c r="BW166" s="116">
        <f t="shared" si="101"/>
        <v>1.6000000000000003</v>
      </c>
      <c r="BX166" s="116">
        <f t="shared" si="102"/>
        <v>-6.3999999999999904E-2</v>
      </c>
      <c r="BY166" s="116">
        <f t="shared" si="103"/>
        <v>0.17000000000000015</v>
      </c>
      <c r="BZ166" s="116">
        <f t="shared" si="104"/>
        <v>-0.15759999999999996</v>
      </c>
      <c r="CA166" s="116">
        <f t="shared" si="105"/>
        <v>-6.3999999999999904E-2</v>
      </c>
      <c r="CB166" s="116">
        <f t="shared" si="106"/>
        <v>-0.55071999999999999</v>
      </c>
      <c r="CC166" s="116">
        <f t="shared" si="107"/>
        <v>0.12320000000000005</v>
      </c>
      <c r="CD166" s="116">
        <f t="shared" si="108"/>
        <v>-0.59732580912863076</v>
      </c>
      <c r="CE166" s="116">
        <f t="shared" si="109"/>
        <v>1.0880000000000001E-2</v>
      </c>
      <c r="CF166" s="116">
        <f t="shared" si="110"/>
        <v>-0.65749007058823539</v>
      </c>
      <c r="CG166" s="116">
        <f t="shared" si="111"/>
        <v>-0.11777745454545462</v>
      </c>
      <c r="CH166" s="116">
        <f t="shared" si="112"/>
        <v>-0.68239988363636361</v>
      </c>
      <c r="CI166" s="116">
        <f t="shared" si="113"/>
        <v>-0.19687326896551727</v>
      </c>
      <c r="CJ166" s="116">
        <f t="shared" si="114"/>
        <v>-0.74591990690909094</v>
      </c>
      <c r="CK166" s="116">
        <f t="shared" si="115"/>
        <v>-0.35002766883720937</v>
      </c>
      <c r="CL166" s="116">
        <f t="shared" si="116"/>
        <v>-0.76600996078139538</v>
      </c>
      <c r="CM166" s="116">
        <f t="shared" si="117"/>
        <v>-0.41160399494736849</v>
      </c>
      <c r="CN166" s="116">
        <f t="shared" si="118"/>
        <v>-0.77058823529411757</v>
      </c>
      <c r="CO166" s="116">
        <f t="shared" si="119"/>
        <v>-0.4264705882352941</v>
      </c>
    </row>
    <row r="167" spans="1:93" ht="14.5" thickBot="1">
      <c r="A167" s="32" t="s">
        <v>186</v>
      </c>
      <c r="B167" s="33" t="s">
        <v>14</v>
      </c>
      <c r="C167" s="33">
        <v>3</v>
      </c>
      <c r="D167" s="33">
        <v>3</v>
      </c>
      <c r="E167" s="33">
        <v>3</v>
      </c>
      <c r="F167" s="33"/>
      <c r="G167" s="33"/>
      <c r="H167" s="33"/>
      <c r="I167" s="33"/>
      <c r="K167" s="103">
        <f>_xlfn.XLOOKUP($C167,'SQUO grid'!$B$4:$B$18,'SQUO grid'!C$4:C$18,"error",0,1)</f>
        <v>1</v>
      </c>
      <c r="L167" s="103">
        <f>_xlfn.XLOOKUP($C167,'SQUO grid'!$B$4:$B$18,'SQUO grid'!D$4:D$18,"error",0,1)</f>
        <v>3</v>
      </c>
      <c r="M167" s="103">
        <f>_xlfn.XLOOKUP($C167,'SQUO grid'!$B$4:$B$18,'SQUO grid'!E$4:E$18,"error",0,1)</f>
        <v>3</v>
      </c>
      <c r="N167" s="103">
        <f>_xlfn.XLOOKUP($C167,'SQUO grid'!$B$4:$B$18,'SQUO grid'!F$4:F$18,"error",0,1)</f>
        <v>8</v>
      </c>
      <c r="O167" s="103">
        <f>_xlfn.XLOOKUP($C167,'SQUO grid'!$B$4:$B$18,'SQUO grid'!G$4:G$18,"error",0,1)</f>
        <v>4</v>
      </c>
      <c r="P167" s="103">
        <f>_xlfn.XLOOKUP($C167,'SQUO grid'!$B$4:$B$18,'SQUO grid'!H$4:H$18,"error",0,1)</f>
        <v>12</v>
      </c>
      <c r="Q167" s="103">
        <f>_xlfn.XLOOKUP($C167,'SQUO grid'!$B$4:$B$18,'SQUO grid'!I$4:I$18,"error",0,1)</f>
        <v>9</v>
      </c>
      <c r="R167" s="103">
        <f>_xlfn.XLOOKUP($C167,'SQUO grid'!$B$4:$B$18,'SQUO grid'!J$4:J$18,"error",0,1)</f>
        <v>12</v>
      </c>
      <c r="S167" s="103">
        <f>_xlfn.XLOOKUP($C167,'SQUO grid'!$B$4:$B$18,'SQUO grid'!K$4:K$18,"error",0,1)</f>
        <v>12.05</v>
      </c>
      <c r="T167" s="103">
        <f>_xlfn.XLOOKUP($C167,'SQUO grid'!$B$4:$B$18,'SQUO grid'!L$4:L$18,"error",0,1)</f>
        <v>16</v>
      </c>
      <c r="U167" s="103">
        <f>_xlfn.XLOOKUP($C167,'SQUO grid'!$B$4:$B$18,'SQUO grid'!M$4:M$18,"error",0,1)</f>
        <v>17</v>
      </c>
      <c r="V167" s="103">
        <f>_xlfn.XLOOKUP($C167,'SQUO grid'!$B$4:$B$18,'SQUO grid'!N$4:N$18,"error",0,1)</f>
        <v>22</v>
      </c>
      <c r="W167" s="103">
        <f>_xlfn.XLOOKUP($C167,'SQUO grid'!$B$4:$B$18,'SQUO grid'!O$4:O$18,"error",0,1)</f>
        <v>22</v>
      </c>
      <c r="X167" s="103">
        <f>_xlfn.XLOOKUP($C167,'SQUO grid'!$B$4:$B$18,'SQUO grid'!P$4:P$18,"error",0,1)</f>
        <v>29</v>
      </c>
      <c r="Y167" s="103">
        <f>_xlfn.XLOOKUP($C167,'SQUO grid'!$B$4:$B$18,'SQUO grid'!Q$4:Q$18,"error",0,1)</f>
        <v>33</v>
      </c>
      <c r="Z167" s="103">
        <f>_xlfn.XLOOKUP($C167,'SQUO grid'!$B$4:$B$18,'SQUO grid'!R$4:R$18,"error",0,1)</f>
        <v>43</v>
      </c>
      <c r="AA167" s="103">
        <f>_xlfn.XLOOKUP($C167,'SQUO grid'!$B$4:$B$18,'SQUO grid'!S$4:S$18,"error",0,1)</f>
        <v>43</v>
      </c>
      <c r="AB167" s="103">
        <f>_xlfn.XLOOKUP($C167,'SQUO grid'!$B$4:$B$18,'SQUO grid'!T$4:T$18,"error",0,1)</f>
        <v>57</v>
      </c>
      <c r="AC167" s="103">
        <f>_xlfn.XLOOKUP($C167,'SQUO grid'!$B$4:$B$18,'SQUO grid'!U$4:U$18,"error",0,1)</f>
        <v>51</v>
      </c>
      <c r="AD167" s="103">
        <f>_xlfn.XLOOKUP($C167,'SQUO grid'!$B$4:$B$18,'SQUO grid'!V$4:V$18,"error",0,1)</f>
        <v>68</v>
      </c>
      <c r="AF167" s="103">
        <f>_xlfn.XLOOKUP($D167,'Compiled grid proposal'!$C$5:$C$22,'Compiled grid proposal'!D$5:D$22,"error",0,1)</f>
        <v>2.3400000000000003</v>
      </c>
      <c r="AG167" s="103">
        <f>_xlfn.XLOOKUP($D167,'Compiled grid proposal'!$C$5:$C$22,'Compiled grid proposal'!E$5:E$22,"error",0,1)</f>
        <v>7.8000000000000007</v>
      </c>
      <c r="AH167" s="103">
        <f>_xlfn.XLOOKUP($D167,'Compiled grid proposal'!$C$5:$C$22,'Compiled grid proposal'!F$5:F$22,"error",0,1)</f>
        <v>2.8080000000000003</v>
      </c>
      <c r="AI167" s="103">
        <f>_xlfn.XLOOKUP($D167,'Compiled grid proposal'!$C$5:$C$22,'Compiled grid proposal'!G$5:G$22,"error",0,1)</f>
        <v>9.3600000000000012</v>
      </c>
      <c r="AJ167" s="103">
        <f>_xlfn.XLOOKUP($D167,'Compiled grid proposal'!$C$5:$C$22,'Compiled grid proposal'!H$5:H$22,"error",0,1)</f>
        <v>3.3696000000000002</v>
      </c>
      <c r="AK167" s="103">
        <f>_xlfn.XLOOKUP($D167,'Compiled grid proposal'!$C$5:$C$22,'Compiled grid proposal'!I$5:I$22,"error",0,1)</f>
        <v>11.232000000000001</v>
      </c>
      <c r="AL167" s="103">
        <f>_xlfn.XLOOKUP($D167,'Compiled grid proposal'!$C$5:$C$22,'Compiled grid proposal'!J$5:J$22,"error",0,1)</f>
        <v>4.04352</v>
      </c>
      <c r="AM167" s="103">
        <f>_xlfn.XLOOKUP($D167,'Compiled grid proposal'!$C$5:$C$22,'Compiled grid proposal'!K$5:K$22,"error",0,1)</f>
        <v>13.478400000000001</v>
      </c>
      <c r="AN167" s="103">
        <f>_xlfn.XLOOKUP($D167,'Compiled grid proposal'!$C$5:$C$22,'Compiled grid proposal'!L$5:L$22,"error",0,1)</f>
        <v>4.8522239999999996</v>
      </c>
      <c r="AO167" s="103">
        <f>_xlfn.XLOOKUP($D167,'Compiled grid proposal'!$C$5:$C$22,'Compiled grid proposal'!M$5:M$22,"error",0,1)</f>
        <v>16.17408</v>
      </c>
      <c r="AP167" s="103">
        <f>_xlfn.XLOOKUP($D167,'Compiled grid proposal'!$C$5:$C$22,'Compiled grid proposal'!N$5:N$22,"error",0,1)</f>
        <v>5.8226687999999998</v>
      </c>
      <c r="AQ167" s="103">
        <f>_xlfn.XLOOKUP($D167,'Compiled grid proposal'!$C$5:$C$22,'Compiled grid proposal'!O$5:O$22,"error",0,1)</f>
        <v>19.408895999999999</v>
      </c>
      <c r="AR167" s="103">
        <f>_xlfn.XLOOKUP($D167,'Compiled grid proposal'!$C$5:$C$22,'Compiled grid proposal'!P$5:P$22,"error",0,1)</f>
        <v>6.9872025599999992</v>
      </c>
      <c r="AS167" s="103">
        <f>_xlfn.XLOOKUP($D167,'Compiled grid proposal'!$C$5:$C$22,'Compiled grid proposal'!Q$5:Q$22,"error",0,1)</f>
        <v>23.290675199999999</v>
      </c>
      <c r="AT167" s="103">
        <f>_xlfn.XLOOKUP($D167,'Compiled grid proposal'!$C$5:$C$22,'Compiled grid proposal'!R$5:R$22,"error",0,1)</f>
        <v>8.3846430719999994</v>
      </c>
      <c r="AU167" s="103">
        <f>_xlfn.XLOOKUP($D167,'Compiled grid proposal'!$C$5:$C$22,'Compiled grid proposal'!S$5:S$22,"error",0,1)</f>
        <v>27.948810239999997</v>
      </c>
      <c r="AV167" s="103">
        <f>_xlfn.XLOOKUP($D167,'Compiled grid proposal'!$C$5:$C$22,'Compiled grid proposal'!T$5:T$22,"error",0,1)</f>
        <v>10.061571686399999</v>
      </c>
      <c r="AW167" s="103">
        <f>_xlfn.XLOOKUP($D167,'Compiled grid proposal'!$C$5:$C$22,'Compiled grid proposal'!U$5:U$22,"error",0,1)</f>
        <v>33.538572287999997</v>
      </c>
      <c r="AX167" s="103">
        <f>_xlfn.XLOOKUP($D167,'Compiled grid proposal'!$C$5:$C$22,'Compiled grid proposal'!V$5:V$22,"error",0,1)</f>
        <v>11.7</v>
      </c>
      <c r="AY167" s="103">
        <f>_xlfn.XLOOKUP($D167,'Compiled grid proposal'!$C$5:$C$22,'Compiled grid proposal'!W$5:W$22,"error",0,1)</f>
        <v>39</v>
      </c>
      <c r="BA167" s="115">
        <f t="shared" si="80"/>
        <v>1.3400000000000003</v>
      </c>
      <c r="BB167" s="115">
        <f t="shared" si="81"/>
        <v>4.8000000000000007</v>
      </c>
      <c r="BC167" s="115">
        <f t="shared" si="82"/>
        <v>-0.19199999999999973</v>
      </c>
      <c r="BD167" s="115">
        <f t="shared" si="83"/>
        <v>1.3600000000000012</v>
      </c>
      <c r="BE167" s="115">
        <f t="shared" si="84"/>
        <v>-0.63039999999999985</v>
      </c>
      <c r="BF167" s="115">
        <f t="shared" si="85"/>
        <v>-0.76799999999999891</v>
      </c>
      <c r="BG167" s="115">
        <f t="shared" si="86"/>
        <v>-4.95648</v>
      </c>
      <c r="BH167" s="115">
        <f t="shared" si="87"/>
        <v>1.4784000000000006</v>
      </c>
      <c r="BI167" s="115">
        <f t="shared" si="88"/>
        <v>-7.1977760000000011</v>
      </c>
      <c r="BJ167" s="115">
        <f t="shared" si="89"/>
        <v>0.17408000000000001</v>
      </c>
      <c r="BK167" s="115">
        <f t="shared" si="90"/>
        <v>-11.177331200000001</v>
      </c>
      <c r="BL167" s="115">
        <f t="shared" si="91"/>
        <v>-2.5911040000000014</v>
      </c>
      <c r="BM167" s="115">
        <f t="shared" si="92"/>
        <v>-15.01279744</v>
      </c>
      <c r="BN167" s="115">
        <f t="shared" si="93"/>
        <v>-5.709324800000001</v>
      </c>
      <c r="BO167" s="115">
        <f t="shared" si="94"/>
        <v>-24.615356928000001</v>
      </c>
      <c r="BP167" s="115">
        <f t="shared" si="95"/>
        <v>-15.051189760000003</v>
      </c>
      <c r="BQ167" s="115">
        <f t="shared" si="96"/>
        <v>-32.938428313599999</v>
      </c>
      <c r="BR167" s="115">
        <f t="shared" si="97"/>
        <v>-23.461427712000003</v>
      </c>
      <c r="BS167" s="115">
        <f t="shared" si="98"/>
        <v>-39.299999999999997</v>
      </c>
      <c r="BT167" s="115">
        <f t="shared" si="99"/>
        <v>-29</v>
      </c>
      <c r="BV167" s="116">
        <f t="shared" si="100"/>
        <v>1.3400000000000003</v>
      </c>
      <c r="BW167" s="116">
        <f t="shared" si="101"/>
        <v>1.6000000000000003</v>
      </c>
      <c r="BX167" s="116">
        <f t="shared" si="102"/>
        <v>-6.3999999999999904E-2</v>
      </c>
      <c r="BY167" s="116">
        <f t="shared" si="103"/>
        <v>0.17000000000000015</v>
      </c>
      <c r="BZ167" s="116">
        <f t="shared" si="104"/>
        <v>-0.15759999999999996</v>
      </c>
      <c r="CA167" s="116">
        <f t="shared" si="105"/>
        <v>-6.3999999999999904E-2</v>
      </c>
      <c r="CB167" s="116">
        <f t="shared" si="106"/>
        <v>-0.55071999999999999</v>
      </c>
      <c r="CC167" s="116">
        <f t="shared" si="107"/>
        <v>0.12320000000000005</v>
      </c>
      <c r="CD167" s="116">
        <f t="shared" si="108"/>
        <v>-0.59732580912863076</v>
      </c>
      <c r="CE167" s="116">
        <f t="shared" si="109"/>
        <v>1.0880000000000001E-2</v>
      </c>
      <c r="CF167" s="116">
        <f t="shared" si="110"/>
        <v>-0.65749007058823539</v>
      </c>
      <c r="CG167" s="116">
        <f t="shared" si="111"/>
        <v>-0.11777745454545462</v>
      </c>
      <c r="CH167" s="116">
        <f t="shared" si="112"/>
        <v>-0.68239988363636361</v>
      </c>
      <c r="CI167" s="116">
        <f t="shared" si="113"/>
        <v>-0.19687326896551727</v>
      </c>
      <c r="CJ167" s="116">
        <f t="shared" si="114"/>
        <v>-0.74591990690909094</v>
      </c>
      <c r="CK167" s="116">
        <f t="shared" si="115"/>
        <v>-0.35002766883720937</v>
      </c>
      <c r="CL167" s="116">
        <f t="shared" si="116"/>
        <v>-0.76600996078139538</v>
      </c>
      <c r="CM167" s="116">
        <f t="shared" si="117"/>
        <v>-0.41160399494736849</v>
      </c>
      <c r="CN167" s="116">
        <f t="shared" si="118"/>
        <v>-0.77058823529411757</v>
      </c>
      <c r="CO167" s="116">
        <f t="shared" si="119"/>
        <v>-0.4264705882352941</v>
      </c>
    </row>
    <row r="168" spans="1:93" ht="14.5" thickBot="1">
      <c r="A168" s="32" t="s">
        <v>187</v>
      </c>
      <c r="B168" s="33" t="s">
        <v>14</v>
      </c>
      <c r="C168" s="97">
        <v>3</v>
      </c>
      <c r="D168" s="33">
        <v>3</v>
      </c>
      <c r="E168" s="33">
        <v>3</v>
      </c>
      <c r="F168" s="33"/>
      <c r="G168" s="33"/>
      <c r="H168" s="33"/>
      <c r="I168" s="33"/>
      <c r="K168" s="103">
        <f>_xlfn.XLOOKUP($C168,'SQUO grid'!$B$4:$B$18,'SQUO grid'!C$4:C$18,"error",0,1)</f>
        <v>1</v>
      </c>
      <c r="L168" s="103">
        <f>_xlfn.XLOOKUP($C168,'SQUO grid'!$B$4:$B$18,'SQUO grid'!D$4:D$18,"error",0,1)</f>
        <v>3</v>
      </c>
      <c r="M168" s="103">
        <f>_xlfn.XLOOKUP($C168,'SQUO grid'!$B$4:$B$18,'SQUO grid'!E$4:E$18,"error",0,1)</f>
        <v>3</v>
      </c>
      <c r="N168" s="103">
        <f>_xlfn.XLOOKUP($C168,'SQUO grid'!$B$4:$B$18,'SQUO grid'!F$4:F$18,"error",0,1)</f>
        <v>8</v>
      </c>
      <c r="O168" s="103">
        <f>_xlfn.XLOOKUP($C168,'SQUO grid'!$B$4:$B$18,'SQUO grid'!G$4:G$18,"error",0,1)</f>
        <v>4</v>
      </c>
      <c r="P168" s="103">
        <f>_xlfn.XLOOKUP($C168,'SQUO grid'!$B$4:$B$18,'SQUO grid'!H$4:H$18,"error",0,1)</f>
        <v>12</v>
      </c>
      <c r="Q168" s="103">
        <f>_xlfn.XLOOKUP($C168,'SQUO grid'!$B$4:$B$18,'SQUO grid'!I$4:I$18,"error",0,1)</f>
        <v>9</v>
      </c>
      <c r="R168" s="103">
        <f>_xlfn.XLOOKUP($C168,'SQUO grid'!$B$4:$B$18,'SQUO grid'!J$4:J$18,"error",0,1)</f>
        <v>12</v>
      </c>
      <c r="S168" s="103">
        <f>_xlfn.XLOOKUP($C168,'SQUO grid'!$B$4:$B$18,'SQUO grid'!K$4:K$18,"error",0,1)</f>
        <v>12.05</v>
      </c>
      <c r="T168" s="103">
        <f>_xlfn.XLOOKUP($C168,'SQUO grid'!$B$4:$B$18,'SQUO grid'!L$4:L$18,"error",0,1)</f>
        <v>16</v>
      </c>
      <c r="U168" s="103">
        <f>_xlfn.XLOOKUP($C168,'SQUO grid'!$B$4:$B$18,'SQUO grid'!M$4:M$18,"error",0,1)</f>
        <v>17</v>
      </c>
      <c r="V168" s="103">
        <f>_xlfn.XLOOKUP($C168,'SQUO grid'!$B$4:$B$18,'SQUO grid'!N$4:N$18,"error",0,1)</f>
        <v>22</v>
      </c>
      <c r="W168" s="103">
        <f>_xlfn.XLOOKUP($C168,'SQUO grid'!$B$4:$B$18,'SQUO grid'!O$4:O$18,"error",0,1)</f>
        <v>22</v>
      </c>
      <c r="X168" s="103">
        <f>_xlfn.XLOOKUP($C168,'SQUO grid'!$B$4:$B$18,'SQUO grid'!P$4:P$18,"error",0,1)</f>
        <v>29</v>
      </c>
      <c r="Y168" s="103">
        <f>_xlfn.XLOOKUP($C168,'SQUO grid'!$B$4:$B$18,'SQUO grid'!Q$4:Q$18,"error",0,1)</f>
        <v>33</v>
      </c>
      <c r="Z168" s="103">
        <f>_xlfn.XLOOKUP($C168,'SQUO grid'!$B$4:$B$18,'SQUO grid'!R$4:R$18,"error",0,1)</f>
        <v>43</v>
      </c>
      <c r="AA168" s="103">
        <f>_xlfn.XLOOKUP($C168,'SQUO grid'!$B$4:$B$18,'SQUO grid'!S$4:S$18,"error",0,1)</f>
        <v>43</v>
      </c>
      <c r="AB168" s="103">
        <f>_xlfn.XLOOKUP($C168,'SQUO grid'!$B$4:$B$18,'SQUO grid'!T$4:T$18,"error",0,1)</f>
        <v>57</v>
      </c>
      <c r="AC168" s="103">
        <f>_xlfn.XLOOKUP($C168,'SQUO grid'!$B$4:$B$18,'SQUO grid'!U$4:U$18,"error",0,1)</f>
        <v>51</v>
      </c>
      <c r="AD168" s="103">
        <f>_xlfn.XLOOKUP($C168,'SQUO grid'!$B$4:$B$18,'SQUO grid'!V$4:V$18,"error",0,1)</f>
        <v>68</v>
      </c>
      <c r="AF168" s="103">
        <f>_xlfn.XLOOKUP($D168,'Compiled grid proposal'!$C$5:$C$22,'Compiled grid proposal'!D$5:D$22,"error",0,1)</f>
        <v>2.3400000000000003</v>
      </c>
      <c r="AG168" s="103">
        <f>_xlfn.XLOOKUP($D168,'Compiled grid proposal'!$C$5:$C$22,'Compiled grid proposal'!E$5:E$22,"error",0,1)</f>
        <v>7.8000000000000007</v>
      </c>
      <c r="AH168" s="103">
        <f>_xlfn.XLOOKUP($D168,'Compiled grid proposal'!$C$5:$C$22,'Compiled grid proposal'!F$5:F$22,"error",0,1)</f>
        <v>2.8080000000000003</v>
      </c>
      <c r="AI168" s="103">
        <f>_xlfn.XLOOKUP($D168,'Compiled grid proposal'!$C$5:$C$22,'Compiled grid proposal'!G$5:G$22,"error",0,1)</f>
        <v>9.3600000000000012</v>
      </c>
      <c r="AJ168" s="103">
        <f>_xlfn.XLOOKUP($D168,'Compiled grid proposal'!$C$5:$C$22,'Compiled grid proposal'!H$5:H$22,"error",0,1)</f>
        <v>3.3696000000000002</v>
      </c>
      <c r="AK168" s="103">
        <f>_xlfn.XLOOKUP($D168,'Compiled grid proposal'!$C$5:$C$22,'Compiled grid proposal'!I$5:I$22,"error",0,1)</f>
        <v>11.232000000000001</v>
      </c>
      <c r="AL168" s="103">
        <f>_xlfn.XLOOKUP($D168,'Compiled grid proposal'!$C$5:$C$22,'Compiled grid proposal'!J$5:J$22,"error",0,1)</f>
        <v>4.04352</v>
      </c>
      <c r="AM168" s="103">
        <f>_xlfn.XLOOKUP($D168,'Compiled grid proposal'!$C$5:$C$22,'Compiled grid proposal'!K$5:K$22,"error",0,1)</f>
        <v>13.478400000000001</v>
      </c>
      <c r="AN168" s="103">
        <f>_xlfn.XLOOKUP($D168,'Compiled grid proposal'!$C$5:$C$22,'Compiled grid proposal'!L$5:L$22,"error",0,1)</f>
        <v>4.8522239999999996</v>
      </c>
      <c r="AO168" s="103">
        <f>_xlfn.XLOOKUP($D168,'Compiled grid proposal'!$C$5:$C$22,'Compiled grid proposal'!M$5:M$22,"error",0,1)</f>
        <v>16.17408</v>
      </c>
      <c r="AP168" s="103">
        <f>_xlfn.XLOOKUP($D168,'Compiled grid proposal'!$C$5:$C$22,'Compiled grid proposal'!N$5:N$22,"error",0,1)</f>
        <v>5.8226687999999998</v>
      </c>
      <c r="AQ168" s="103">
        <f>_xlfn.XLOOKUP($D168,'Compiled grid proposal'!$C$5:$C$22,'Compiled grid proposal'!O$5:O$22,"error",0,1)</f>
        <v>19.408895999999999</v>
      </c>
      <c r="AR168" s="103">
        <f>_xlfn.XLOOKUP($D168,'Compiled grid proposal'!$C$5:$C$22,'Compiled grid proposal'!P$5:P$22,"error",0,1)</f>
        <v>6.9872025599999992</v>
      </c>
      <c r="AS168" s="103">
        <f>_xlfn.XLOOKUP($D168,'Compiled grid proposal'!$C$5:$C$22,'Compiled grid proposal'!Q$5:Q$22,"error",0,1)</f>
        <v>23.290675199999999</v>
      </c>
      <c r="AT168" s="103">
        <f>_xlfn.XLOOKUP($D168,'Compiled grid proposal'!$C$5:$C$22,'Compiled grid proposal'!R$5:R$22,"error",0,1)</f>
        <v>8.3846430719999994</v>
      </c>
      <c r="AU168" s="103">
        <f>_xlfn.XLOOKUP($D168,'Compiled grid proposal'!$C$5:$C$22,'Compiled grid proposal'!S$5:S$22,"error",0,1)</f>
        <v>27.948810239999997</v>
      </c>
      <c r="AV168" s="103">
        <f>_xlfn.XLOOKUP($D168,'Compiled grid proposal'!$C$5:$C$22,'Compiled grid proposal'!T$5:T$22,"error",0,1)</f>
        <v>10.061571686399999</v>
      </c>
      <c r="AW168" s="103">
        <f>_xlfn.XLOOKUP($D168,'Compiled grid proposal'!$C$5:$C$22,'Compiled grid proposal'!U$5:U$22,"error",0,1)</f>
        <v>33.538572287999997</v>
      </c>
      <c r="AX168" s="103">
        <f>_xlfn.XLOOKUP($D168,'Compiled grid proposal'!$C$5:$C$22,'Compiled grid proposal'!V$5:V$22,"error",0,1)</f>
        <v>11.7</v>
      </c>
      <c r="AY168" s="103">
        <f>_xlfn.XLOOKUP($D168,'Compiled grid proposal'!$C$5:$C$22,'Compiled grid proposal'!W$5:W$22,"error",0,1)</f>
        <v>39</v>
      </c>
      <c r="BA168" s="115">
        <f t="shared" si="80"/>
        <v>1.3400000000000003</v>
      </c>
      <c r="BB168" s="115">
        <f t="shared" si="81"/>
        <v>4.8000000000000007</v>
      </c>
      <c r="BC168" s="115">
        <f t="shared" si="82"/>
        <v>-0.19199999999999973</v>
      </c>
      <c r="BD168" s="115">
        <f t="shared" si="83"/>
        <v>1.3600000000000012</v>
      </c>
      <c r="BE168" s="115">
        <f t="shared" si="84"/>
        <v>-0.63039999999999985</v>
      </c>
      <c r="BF168" s="115">
        <f t="shared" si="85"/>
        <v>-0.76799999999999891</v>
      </c>
      <c r="BG168" s="115">
        <f t="shared" si="86"/>
        <v>-4.95648</v>
      </c>
      <c r="BH168" s="115">
        <f t="shared" si="87"/>
        <v>1.4784000000000006</v>
      </c>
      <c r="BI168" s="115">
        <f t="shared" si="88"/>
        <v>-7.1977760000000011</v>
      </c>
      <c r="BJ168" s="115">
        <f t="shared" si="89"/>
        <v>0.17408000000000001</v>
      </c>
      <c r="BK168" s="115">
        <f t="shared" si="90"/>
        <v>-11.177331200000001</v>
      </c>
      <c r="BL168" s="115">
        <f t="shared" si="91"/>
        <v>-2.5911040000000014</v>
      </c>
      <c r="BM168" s="115">
        <f t="shared" si="92"/>
        <v>-15.01279744</v>
      </c>
      <c r="BN168" s="115">
        <f t="shared" si="93"/>
        <v>-5.709324800000001</v>
      </c>
      <c r="BO168" s="115">
        <f t="shared" si="94"/>
        <v>-24.615356928000001</v>
      </c>
      <c r="BP168" s="115">
        <f t="shared" si="95"/>
        <v>-15.051189760000003</v>
      </c>
      <c r="BQ168" s="115">
        <f t="shared" si="96"/>
        <v>-32.938428313599999</v>
      </c>
      <c r="BR168" s="115">
        <f t="shared" si="97"/>
        <v>-23.461427712000003</v>
      </c>
      <c r="BS168" s="115">
        <f t="shared" si="98"/>
        <v>-39.299999999999997</v>
      </c>
      <c r="BT168" s="115">
        <f t="shared" si="99"/>
        <v>-29</v>
      </c>
      <c r="BV168" s="116">
        <f t="shared" si="100"/>
        <v>1.3400000000000003</v>
      </c>
      <c r="BW168" s="116">
        <f t="shared" si="101"/>
        <v>1.6000000000000003</v>
      </c>
      <c r="BX168" s="116">
        <f t="shared" si="102"/>
        <v>-6.3999999999999904E-2</v>
      </c>
      <c r="BY168" s="116">
        <f t="shared" si="103"/>
        <v>0.17000000000000015</v>
      </c>
      <c r="BZ168" s="116">
        <f t="shared" si="104"/>
        <v>-0.15759999999999996</v>
      </c>
      <c r="CA168" s="116">
        <f t="shared" si="105"/>
        <v>-6.3999999999999904E-2</v>
      </c>
      <c r="CB168" s="116">
        <f t="shared" si="106"/>
        <v>-0.55071999999999999</v>
      </c>
      <c r="CC168" s="116">
        <f t="shared" si="107"/>
        <v>0.12320000000000005</v>
      </c>
      <c r="CD168" s="116">
        <f t="shared" si="108"/>
        <v>-0.59732580912863076</v>
      </c>
      <c r="CE168" s="116">
        <f t="shared" si="109"/>
        <v>1.0880000000000001E-2</v>
      </c>
      <c r="CF168" s="116">
        <f t="shared" si="110"/>
        <v>-0.65749007058823539</v>
      </c>
      <c r="CG168" s="116">
        <f t="shared" si="111"/>
        <v>-0.11777745454545462</v>
      </c>
      <c r="CH168" s="116">
        <f t="shared" si="112"/>
        <v>-0.68239988363636361</v>
      </c>
      <c r="CI168" s="116">
        <f t="shared" si="113"/>
        <v>-0.19687326896551727</v>
      </c>
      <c r="CJ168" s="116">
        <f t="shared" si="114"/>
        <v>-0.74591990690909094</v>
      </c>
      <c r="CK168" s="116">
        <f t="shared" si="115"/>
        <v>-0.35002766883720937</v>
      </c>
      <c r="CL168" s="116">
        <f t="shared" si="116"/>
        <v>-0.76600996078139538</v>
      </c>
      <c r="CM168" s="116">
        <f t="shared" si="117"/>
        <v>-0.41160399494736849</v>
      </c>
      <c r="CN168" s="116">
        <f t="shared" si="118"/>
        <v>-0.77058823529411757</v>
      </c>
      <c r="CO168" s="116">
        <f t="shared" si="119"/>
        <v>-0.4264705882352941</v>
      </c>
    </row>
    <row r="169" spans="1:93" ht="14.5" thickBot="1">
      <c r="A169" s="32" t="s">
        <v>188</v>
      </c>
      <c r="B169" s="33" t="s">
        <v>14</v>
      </c>
      <c r="C169" s="97">
        <v>3</v>
      </c>
      <c r="D169" s="33">
        <v>3</v>
      </c>
      <c r="E169" s="33">
        <v>3</v>
      </c>
      <c r="F169" s="33"/>
      <c r="G169" s="33"/>
      <c r="H169" s="33"/>
      <c r="I169" s="33"/>
      <c r="K169" s="103">
        <f>_xlfn.XLOOKUP($C169,'SQUO grid'!$B$4:$B$18,'SQUO grid'!C$4:C$18,"error",0,1)</f>
        <v>1</v>
      </c>
      <c r="L169" s="103">
        <f>_xlfn.XLOOKUP($C169,'SQUO grid'!$B$4:$B$18,'SQUO grid'!D$4:D$18,"error",0,1)</f>
        <v>3</v>
      </c>
      <c r="M169" s="103">
        <f>_xlfn.XLOOKUP($C169,'SQUO grid'!$B$4:$B$18,'SQUO grid'!E$4:E$18,"error",0,1)</f>
        <v>3</v>
      </c>
      <c r="N169" s="103">
        <f>_xlfn.XLOOKUP($C169,'SQUO grid'!$B$4:$B$18,'SQUO grid'!F$4:F$18,"error",0,1)</f>
        <v>8</v>
      </c>
      <c r="O169" s="103">
        <f>_xlfn.XLOOKUP($C169,'SQUO grid'!$B$4:$B$18,'SQUO grid'!G$4:G$18,"error",0,1)</f>
        <v>4</v>
      </c>
      <c r="P169" s="103">
        <f>_xlfn.XLOOKUP($C169,'SQUO grid'!$B$4:$B$18,'SQUO grid'!H$4:H$18,"error",0,1)</f>
        <v>12</v>
      </c>
      <c r="Q169" s="103">
        <f>_xlfn.XLOOKUP($C169,'SQUO grid'!$B$4:$B$18,'SQUO grid'!I$4:I$18,"error",0,1)</f>
        <v>9</v>
      </c>
      <c r="R169" s="103">
        <f>_xlfn.XLOOKUP($C169,'SQUO grid'!$B$4:$B$18,'SQUO grid'!J$4:J$18,"error",0,1)</f>
        <v>12</v>
      </c>
      <c r="S169" s="103">
        <f>_xlfn.XLOOKUP($C169,'SQUO grid'!$B$4:$B$18,'SQUO grid'!K$4:K$18,"error",0,1)</f>
        <v>12.05</v>
      </c>
      <c r="T169" s="103">
        <f>_xlfn.XLOOKUP($C169,'SQUO grid'!$B$4:$B$18,'SQUO grid'!L$4:L$18,"error",0,1)</f>
        <v>16</v>
      </c>
      <c r="U169" s="103">
        <f>_xlfn.XLOOKUP($C169,'SQUO grid'!$B$4:$B$18,'SQUO grid'!M$4:M$18,"error",0,1)</f>
        <v>17</v>
      </c>
      <c r="V169" s="103">
        <f>_xlfn.XLOOKUP($C169,'SQUO grid'!$B$4:$B$18,'SQUO grid'!N$4:N$18,"error",0,1)</f>
        <v>22</v>
      </c>
      <c r="W169" s="103">
        <f>_xlfn.XLOOKUP($C169,'SQUO grid'!$B$4:$B$18,'SQUO grid'!O$4:O$18,"error",0,1)</f>
        <v>22</v>
      </c>
      <c r="X169" s="103">
        <f>_xlfn.XLOOKUP($C169,'SQUO grid'!$B$4:$B$18,'SQUO grid'!P$4:P$18,"error",0,1)</f>
        <v>29</v>
      </c>
      <c r="Y169" s="103">
        <f>_xlfn.XLOOKUP($C169,'SQUO grid'!$B$4:$B$18,'SQUO grid'!Q$4:Q$18,"error",0,1)</f>
        <v>33</v>
      </c>
      <c r="Z169" s="103">
        <f>_xlfn.XLOOKUP($C169,'SQUO grid'!$B$4:$B$18,'SQUO grid'!R$4:R$18,"error",0,1)</f>
        <v>43</v>
      </c>
      <c r="AA169" s="103">
        <f>_xlfn.XLOOKUP($C169,'SQUO grid'!$B$4:$B$18,'SQUO grid'!S$4:S$18,"error",0,1)</f>
        <v>43</v>
      </c>
      <c r="AB169" s="103">
        <f>_xlfn.XLOOKUP($C169,'SQUO grid'!$B$4:$B$18,'SQUO grid'!T$4:T$18,"error",0,1)</f>
        <v>57</v>
      </c>
      <c r="AC169" s="103">
        <f>_xlfn.XLOOKUP($C169,'SQUO grid'!$B$4:$B$18,'SQUO grid'!U$4:U$18,"error",0,1)</f>
        <v>51</v>
      </c>
      <c r="AD169" s="103">
        <f>_xlfn.XLOOKUP($C169,'SQUO grid'!$B$4:$B$18,'SQUO grid'!V$4:V$18,"error",0,1)</f>
        <v>68</v>
      </c>
      <c r="AF169" s="103">
        <f>_xlfn.XLOOKUP($D169,'Compiled grid proposal'!$C$5:$C$22,'Compiled grid proposal'!D$5:D$22,"error",0,1)</f>
        <v>2.3400000000000003</v>
      </c>
      <c r="AG169" s="103">
        <f>_xlfn.XLOOKUP($D169,'Compiled grid proposal'!$C$5:$C$22,'Compiled grid proposal'!E$5:E$22,"error",0,1)</f>
        <v>7.8000000000000007</v>
      </c>
      <c r="AH169" s="103">
        <f>_xlfn.XLOOKUP($D169,'Compiled grid proposal'!$C$5:$C$22,'Compiled grid proposal'!F$5:F$22,"error",0,1)</f>
        <v>2.8080000000000003</v>
      </c>
      <c r="AI169" s="103">
        <f>_xlfn.XLOOKUP($D169,'Compiled grid proposal'!$C$5:$C$22,'Compiled grid proposal'!G$5:G$22,"error",0,1)</f>
        <v>9.3600000000000012</v>
      </c>
      <c r="AJ169" s="103">
        <f>_xlfn.XLOOKUP($D169,'Compiled grid proposal'!$C$5:$C$22,'Compiled grid proposal'!H$5:H$22,"error",0,1)</f>
        <v>3.3696000000000002</v>
      </c>
      <c r="AK169" s="103">
        <f>_xlfn.XLOOKUP($D169,'Compiled grid proposal'!$C$5:$C$22,'Compiled grid proposal'!I$5:I$22,"error",0,1)</f>
        <v>11.232000000000001</v>
      </c>
      <c r="AL169" s="103">
        <f>_xlfn.XLOOKUP($D169,'Compiled grid proposal'!$C$5:$C$22,'Compiled grid proposal'!J$5:J$22,"error",0,1)</f>
        <v>4.04352</v>
      </c>
      <c r="AM169" s="103">
        <f>_xlfn.XLOOKUP($D169,'Compiled grid proposal'!$C$5:$C$22,'Compiled grid proposal'!K$5:K$22,"error",0,1)</f>
        <v>13.478400000000001</v>
      </c>
      <c r="AN169" s="103">
        <f>_xlfn.XLOOKUP($D169,'Compiled grid proposal'!$C$5:$C$22,'Compiled grid proposal'!L$5:L$22,"error",0,1)</f>
        <v>4.8522239999999996</v>
      </c>
      <c r="AO169" s="103">
        <f>_xlfn.XLOOKUP($D169,'Compiled grid proposal'!$C$5:$C$22,'Compiled grid proposal'!M$5:M$22,"error",0,1)</f>
        <v>16.17408</v>
      </c>
      <c r="AP169" s="103">
        <f>_xlfn.XLOOKUP($D169,'Compiled grid proposal'!$C$5:$C$22,'Compiled grid proposal'!N$5:N$22,"error",0,1)</f>
        <v>5.8226687999999998</v>
      </c>
      <c r="AQ169" s="103">
        <f>_xlfn.XLOOKUP($D169,'Compiled grid proposal'!$C$5:$C$22,'Compiled grid proposal'!O$5:O$22,"error",0,1)</f>
        <v>19.408895999999999</v>
      </c>
      <c r="AR169" s="103">
        <f>_xlfn.XLOOKUP($D169,'Compiled grid proposal'!$C$5:$C$22,'Compiled grid proposal'!P$5:P$22,"error",0,1)</f>
        <v>6.9872025599999992</v>
      </c>
      <c r="AS169" s="103">
        <f>_xlfn.XLOOKUP($D169,'Compiled grid proposal'!$C$5:$C$22,'Compiled grid proposal'!Q$5:Q$22,"error",0,1)</f>
        <v>23.290675199999999</v>
      </c>
      <c r="AT169" s="103">
        <f>_xlfn.XLOOKUP($D169,'Compiled grid proposal'!$C$5:$C$22,'Compiled grid proposal'!R$5:R$22,"error",0,1)</f>
        <v>8.3846430719999994</v>
      </c>
      <c r="AU169" s="103">
        <f>_xlfn.XLOOKUP($D169,'Compiled grid proposal'!$C$5:$C$22,'Compiled grid proposal'!S$5:S$22,"error",0,1)</f>
        <v>27.948810239999997</v>
      </c>
      <c r="AV169" s="103">
        <f>_xlfn.XLOOKUP($D169,'Compiled grid proposal'!$C$5:$C$22,'Compiled grid proposal'!T$5:T$22,"error",0,1)</f>
        <v>10.061571686399999</v>
      </c>
      <c r="AW169" s="103">
        <f>_xlfn.XLOOKUP($D169,'Compiled grid proposal'!$C$5:$C$22,'Compiled grid proposal'!U$5:U$22,"error",0,1)</f>
        <v>33.538572287999997</v>
      </c>
      <c r="AX169" s="103">
        <f>_xlfn.XLOOKUP($D169,'Compiled grid proposal'!$C$5:$C$22,'Compiled grid proposal'!V$5:V$22,"error",0,1)</f>
        <v>11.7</v>
      </c>
      <c r="AY169" s="103">
        <f>_xlfn.XLOOKUP($D169,'Compiled grid proposal'!$C$5:$C$22,'Compiled grid proposal'!W$5:W$22,"error",0,1)</f>
        <v>39</v>
      </c>
      <c r="BA169" s="115">
        <f t="shared" si="80"/>
        <v>1.3400000000000003</v>
      </c>
      <c r="BB169" s="115">
        <f t="shared" si="81"/>
        <v>4.8000000000000007</v>
      </c>
      <c r="BC169" s="115">
        <f t="shared" si="82"/>
        <v>-0.19199999999999973</v>
      </c>
      <c r="BD169" s="115">
        <f t="shared" si="83"/>
        <v>1.3600000000000012</v>
      </c>
      <c r="BE169" s="115">
        <f t="shared" si="84"/>
        <v>-0.63039999999999985</v>
      </c>
      <c r="BF169" s="115">
        <f t="shared" si="85"/>
        <v>-0.76799999999999891</v>
      </c>
      <c r="BG169" s="115">
        <f t="shared" si="86"/>
        <v>-4.95648</v>
      </c>
      <c r="BH169" s="115">
        <f t="shared" si="87"/>
        <v>1.4784000000000006</v>
      </c>
      <c r="BI169" s="115">
        <f t="shared" si="88"/>
        <v>-7.1977760000000011</v>
      </c>
      <c r="BJ169" s="115">
        <f t="shared" si="89"/>
        <v>0.17408000000000001</v>
      </c>
      <c r="BK169" s="115">
        <f t="shared" si="90"/>
        <v>-11.177331200000001</v>
      </c>
      <c r="BL169" s="115">
        <f t="shared" si="91"/>
        <v>-2.5911040000000014</v>
      </c>
      <c r="BM169" s="115">
        <f t="shared" si="92"/>
        <v>-15.01279744</v>
      </c>
      <c r="BN169" s="115">
        <f t="shared" si="93"/>
        <v>-5.709324800000001</v>
      </c>
      <c r="BO169" s="115">
        <f t="shared" si="94"/>
        <v>-24.615356928000001</v>
      </c>
      <c r="BP169" s="115">
        <f t="shared" si="95"/>
        <v>-15.051189760000003</v>
      </c>
      <c r="BQ169" s="115">
        <f t="shared" si="96"/>
        <v>-32.938428313599999</v>
      </c>
      <c r="BR169" s="115">
        <f t="shared" si="97"/>
        <v>-23.461427712000003</v>
      </c>
      <c r="BS169" s="115">
        <f t="shared" si="98"/>
        <v>-39.299999999999997</v>
      </c>
      <c r="BT169" s="115">
        <f t="shared" si="99"/>
        <v>-29</v>
      </c>
      <c r="BV169" s="116">
        <f t="shared" si="100"/>
        <v>1.3400000000000003</v>
      </c>
      <c r="BW169" s="116">
        <f t="shared" si="101"/>
        <v>1.6000000000000003</v>
      </c>
      <c r="BX169" s="116">
        <f t="shared" si="102"/>
        <v>-6.3999999999999904E-2</v>
      </c>
      <c r="BY169" s="116">
        <f t="shared" si="103"/>
        <v>0.17000000000000015</v>
      </c>
      <c r="BZ169" s="116">
        <f t="shared" si="104"/>
        <v>-0.15759999999999996</v>
      </c>
      <c r="CA169" s="116">
        <f t="shared" si="105"/>
        <v>-6.3999999999999904E-2</v>
      </c>
      <c r="CB169" s="116">
        <f t="shared" si="106"/>
        <v>-0.55071999999999999</v>
      </c>
      <c r="CC169" s="116">
        <f t="shared" si="107"/>
        <v>0.12320000000000005</v>
      </c>
      <c r="CD169" s="116">
        <f t="shared" si="108"/>
        <v>-0.59732580912863076</v>
      </c>
      <c r="CE169" s="116">
        <f t="shared" si="109"/>
        <v>1.0880000000000001E-2</v>
      </c>
      <c r="CF169" s="116">
        <f t="shared" si="110"/>
        <v>-0.65749007058823539</v>
      </c>
      <c r="CG169" s="116">
        <f t="shared" si="111"/>
        <v>-0.11777745454545462</v>
      </c>
      <c r="CH169" s="116">
        <f t="shared" si="112"/>
        <v>-0.68239988363636361</v>
      </c>
      <c r="CI169" s="116">
        <f t="shared" si="113"/>
        <v>-0.19687326896551727</v>
      </c>
      <c r="CJ169" s="116">
        <f t="shared" si="114"/>
        <v>-0.74591990690909094</v>
      </c>
      <c r="CK169" s="116">
        <f t="shared" si="115"/>
        <v>-0.35002766883720937</v>
      </c>
      <c r="CL169" s="116">
        <f t="shared" si="116"/>
        <v>-0.76600996078139538</v>
      </c>
      <c r="CM169" s="116">
        <f t="shared" si="117"/>
        <v>-0.41160399494736849</v>
      </c>
      <c r="CN169" s="116">
        <f t="shared" si="118"/>
        <v>-0.77058823529411757</v>
      </c>
      <c r="CO169" s="116">
        <f t="shared" si="119"/>
        <v>-0.4264705882352941</v>
      </c>
    </row>
    <row r="170" spans="1:93" ht="28.5" thickBot="1">
      <c r="A170" s="32" t="s">
        <v>189</v>
      </c>
      <c r="B170" s="33" t="s">
        <v>14</v>
      </c>
      <c r="C170" s="33">
        <v>3</v>
      </c>
      <c r="D170" s="33">
        <v>3</v>
      </c>
      <c r="E170" s="33">
        <v>3</v>
      </c>
      <c r="F170" s="33"/>
      <c r="G170" s="33"/>
      <c r="H170" s="33"/>
      <c r="I170" s="33"/>
      <c r="K170" s="103">
        <f>_xlfn.XLOOKUP($C170,'SQUO grid'!$B$4:$B$18,'SQUO grid'!C$4:C$18,"error",0,1)</f>
        <v>1</v>
      </c>
      <c r="L170" s="103">
        <f>_xlfn.XLOOKUP($C170,'SQUO grid'!$B$4:$B$18,'SQUO grid'!D$4:D$18,"error",0,1)</f>
        <v>3</v>
      </c>
      <c r="M170" s="103">
        <f>_xlfn.XLOOKUP($C170,'SQUO grid'!$B$4:$B$18,'SQUO grid'!E$4:E$18,"error",0,1)</f>
        <v>3</v>
      </c>
      <c r="N170" s="103">
        <f>_xlfn.XLOOKUP($C170,'SQUO grid'!$B$4:$B$18,'SQUO grid'!F$4:F$18,"error",0,1)</f>
        <v>8</v>
      </c>
      <c r="O170" s="103">
        <f>_xlfn.XLOOKUP($C170,'SQUO grid'!$B$4:$B$18,'SQUO grid'!G$4:G$18,"error",0,1)</f>
        <v>4</v>
      </c>
      <c r="P170" s="103">
        <f>_xlfn.XLOOKUP($C170,'SQUO grid'!$B$4:$B$18,'SQUO grid'!H$4:H$18,"error",0,1)</f>
        <v>12</v>
      </c>
      <c r="Q170" s="103">
        <f>_xlfn.XLOOKUP($C170,'SQUO grid'!$B$4:$B$18,'SQUO grid'!I$4:I$18,"error",0,1)</f>
        <v>9</v>
      </c>
      <c r="R170" s="103">
        <f>_xlfn.XLOOKUP($C170,'SQUO grid'!$B$4:$B$18,'SQUO grid'!J$4:J$18,"error",0,1)</f>
        <v>12</v>
      </c>
      <c r="S170" s="103">
        <f>_xlfn.XLOOKUP($C170,'SQUO grid'!$B$4:$B$18,'SQUO grid'!K$4:K$18,"error",0,1)</f>
        <v>12.05</v>
      </c>
      <c r="T170" s="103">
        <f>_xlfn.XLOOKUP($C170,'SQUO grid'!$B$4:$B$18,'SQUO grid'!L$4:L$18,"error",0,1)</f>
        <v>16</v>
      </c>
      <c r="U170" s="103">
        <f>_xlfn.XLOOKUP($C170,'SQUO grid'!$B$4:$B$18,'SQUO grid'!M$4:M$18,"error",0,1)</f>
        <v>17</v>
      </c>
      <c r="V170" s="103">
        <f>_xlfn.XLOOKUP($C170,'SQUO grid'!$B$4:$B$18,'SQUO grid'!N$4:N$18,"error",0,1)</f>
        <v>22</v>
      </c>
      <c r="W170" s="103">
        <f>_xlfn.XLOOKUP($C170,'SQUO grid'!$B$4:$B$18,'SQUO grid'!O$4:O$18,"error",0,1)</f>
        <v>22</v>
      </c>
      <c r="X170" s="103">
        <f>_xlfn.XLOOKUP($C170,'SQUO grid'!$B$4:$B$18,'SQUO grid'!P$4:P$18,"error",0,1)</f>
        <v>29</v>
      </c>
      <c r="Y170" s="103">
        <f>_xlfn.XLOOKUP($C170,'SQUO grid'!$B$4:$B$18,'SQUO grid'!Q$4:Q$18,"error",0,1)</f>
        <v>33</v>
      </c>
      <c r="Z170" s="103">
        <f>_xlfn.XLOOKUP($C170,'SQUO grid'!$B$4:$B$18,'SQUO grid'!R$4:R$18,"error",0,1)</f>
        <v>43</v>
      </c>
      <c r="AA170" s="103">
        <f>_xlfn.XLOOKUP($C170,'SQUO grid'!$B$4:$B$18,'SQUO grid'!S$4:S$18,"error",0,1)</f>
        <v>43</v>
      </c>
      <c r="AB170" s="103">
        <f>_xlfn.XLOOKUP($C170,'SQUO grid'!$B$4:$B$18,'SQUO grid'!T$4:T$18,"error",0,1)</f>
        <v>57</v>
      </c>
      <c r="AC170" s="103">
        <f>_xlfn.XLOOKUP($C170,'SQUO grid'!$B$4:$B$18,'SQUO grid'!U$4:U$18,"error",0,1)</f>
        <v>51</v>
      </c>
      <c r="AD170" s="103">
        <f>_xlfn.XLOOKUP($C170,'SQUO grid'!$B$4:$B$18,'SQUO grid'!V$4:V$18,"error",0,1)</f>
        <v>68</v>
      </c>
      <c r="AF170" s="103">
        <f>_xlfn.XLOOKUP($D170,'Compiled grid proposal'!$C$5:$C$22,'Compiled grid proposal'!D$5:D$22,"error",0,1)</f>
        <v>2.3400000000000003</v>
      </c>
      <c r="AG170" s="103">
        <f>_xlfn.XLOOKUP($D170,'Compiled grid proposal'!$C$5:$C$22,'Compiled grid proposal'!E$5:E$22,"error",0,1)</f>
        <v>7.8000000000000007</v>
      </c>
      <c r="AH170" s="103">
        <f>_xlfn.XLOOKUP($D170,'Compiled grid proposal'!$C$5:$C$22,'Compiled grid proposal'!F$5:F$22,"error",0,1)</f>
        <v>2.8080000000000003</v>
      </c>
      <c r="AI170" s="103">
        <f>_xlfn.XLOOKUP($D170,'Compiled grid proposal'!$C$5:$C$22,'Compiled grid proposal'!G$5:G$22,"error",0,1)</f>
        <v>9.3600000000000012</v>
      </c>
      <c r="AJ170" s="103">
        <f>_xlfn.XLOOKUP($D170,'Compiled grid proposal'!$C$5:$C$22,'Compiled grid proposal'!H$5:H$22,"error",0,1)</f>
        <v>3.3696000000000002</v>
      </c>
      <c r="AK170" s="103">
        <f>_xlfn.XLOOKUP($D170,'Compiled grid proposal'!$C$5:$C$22,'Compiled grid proposal'!I$5:I$22,"error",0,1)</f>
        <v>11.232000000000001</v>
      </c>
      <c r="AL170" s="103">
        <f>_xlfn.XLOOKUP($D170,'Compiled grid proposal'!$C$5:$C$22,'Compiled grid proposal'!J$5:J$22,"error",0,1)</f>
        <v>4.04352</v>
      </c>
      <c r="AM170" s="103">
        <f>_xlfn.XLOOKUP($D170,'Compiled grid proposal'!$C$5:$C$22,'Compiled grid proposal'!K$5:K$22,"error",0,1)</f>
        <v>13.478400000000001</v>
      </c>
      <c r="AN170" s="103">
        <f>_xlfn.XLOOKUP($D170,'Compiled grid proposal'!$C$5:$C$22,'Compiled grid proposal'!L$5:L$22,"error",0,1)</f>
        <v>4.8522239999999996</v>
      </c>
      <c r="AO170" s="103">
        <f>_xlfn.XLOOKUP($D170,'Compiled grid proposal'!$C$5:$C$22,'Compiled grid proposal'!M$5:M$22,"error",0,1)</f>
        <v>16.17408</v>
      </c>
      <c r="AP170" s="103">
        <f>_xlfn.XLOOKUP($D170,'Compiled grid proposal'!$C$5:$C$22,'Compiled grid proposal'!N$5:N$22,"error",0,1)</f>
        <v>5.8226687999999998</v>
      </c>
      <c r="AQ170" s="103">
        <f>_xlfn.XLOOKUP($D170,'Compiled grid proposal'!$C$5:$C$22,'Compiled grid proposal'!O$5:O$22,"error",0,1)</f>
        <v>19.408895999999999</v>
      </c>
      <c r="AR170" s="103">
        <f>_xlfn.XLOOKUP($D170,'Compiled grid proposal'!$C$5:$C$22,'Compiled grid proposal'!P$5:P$22,"error",0,1)</f>
        <v>6.9872025599999992</v>
      </c>
      <c r="AS170" s="103">
        <f>_xlfn.XLOOKUP($D170,'Compiled grid proposal'!$C$5:$C$22,'Compiled grid proposal'!Q$5:Q$22,"error",0,1)</f>
        <v>23.290675199999999</v>
      </c>
      <c r="AT170" s="103">
        <f>_xlfn.XLOOKUP($D170,'Compiled grid proposal'!$C$5:$C$22,'Compiled grid proposal'!R$5:R$22,"error",0,1)</f>
        <v>8.3846430719999994</v>
      </c>
      <c r="AU170" s="103">
        <f>_xlfn.XLOOKUP($D170,'Compiled grid proposal'!$C$5:$C$22,'Compiled grid proposal'!S$5:S$22,"error",0,1)</f>
        <v>27.948810239999997</v>
      </c>
      <c r="AV170" s="103">
        <f>_xlfn.XLOOKUP($D170,'Compiled grid proposal'!$C$5:$C$22,'Compiled grid proposal'!T$5:T$22,"error",0,1)</f>
        <v>10.061571686399999</v>
      </c>
      <c r="AW170" s="103">
        <f>_xlfn.XLOOKUP($D170,'Compiled grid proposal'!$C$5:$C$22,'Compiled grid proposal'!U$5:U$22,"error",0,1)</f>
        <v>33.538572287999997</v>
      </c>
      <c r="AX170" s="103">
        <f>_xlfn.XLOOKUP($D170,'Compiled grid proposal'!$C$5:$C$22,'Compiled grid proposal'!V$5:V$22,"error",0,1)</f>
        <v>11.7</v>
      </c>
      <c r="AY170" s="103">
        <f>_xlfn.XLOOKUP($D170,'Compiled grid proposal'!$C$5:$C$22,'Compiled grid proposal'!W$5:W$22,"error",0,1)</f>
        <v>39</v>
      </c>
      <c r="BA170" s="115">
        <f t="shared" si="80"/>
        <v>1.3400000000000003</v>
      </c>
      <c r="BB170" s="115">
        <f t="shared" si="81"/>
        <v>4.8000000000000007</v>
      </c>
      <c r="BC170" s="115">
        <f t="shared" si="82"/>
        <v>-0.19199999999999973</v>
      </c>
      <c r="BD170" s="115">
        <f t="shared" si="83"/>
        <v>1.3600000000000012</v>
      </c>
      <c r="BE170" s="115">
        <f t="shared" si="84"/>
        <v>-0.63039999999999985</v>
      </c>
      <c r="BF170" s="115">
        <f t="shared" si="85"/>
        <v>-0.76799999999999891</v>
      </c>
      <c r="BG170" s="115">
        <f t="shared" si="86"/>
        <v>-4.95648</v>
      </c>
      <c r="BH170" s="115">
        <f t="shared" si="87"/>
        <v>1.4784000000000006</v>
      </c>
      <c r="BI170" s="115">
        <f t="shared" si="88"/>
        <v>-7.1977760000000011</v>
      </c>
      <c r="BJ170" s="115">
        <f t="shared" si="89"/>
        <v>0.17408000000000001</v>
      </c>
      <c r="BK170" s="115">
        <f t="shared" si="90"/>
        <v>-11.177331200000001</v>
      </c>
      <c r="BL170" s="115">
        <f t="shared" si="91"/>
        <v>-2.5911040000000014</v>
      </c>
      <c r="BM170" s="115">
        <f t="shared" si="92"/>
        <v>-15.01279744</v>
      </c>
      <c r="BN170" s="115">
        <f t="shared" si="93"/>
        <v>-5.709324800000001</v>
      </c>
      <c r="BO170" s="115">
        <f t="shared" si="94"/>
        <v>-24.615356928000001</v>
      </c>
      <c r="BP170" s="115">
        <f t="shared" si="95"/>
        <v>-15.051189760000003</v>
      </c>
      <c r="BQ170" s="115">
        <f t="shared" si="96"/>
        <v>-32.938428313599999</v>
      </c>
      <c r="BR170" s="115">
        <f t="shared" si="97"/>
        <v>-23.461427712000003</v>
      </c>
      <c r="BS170" s="115">
        <f t="shared" si="98"/>
        <v>-39.299999999999997</v>
      </c>
      <c r="BT170" s="115">
        <f t="shared" si="99"/>
        <v>-29</v>
      </c>
      <c r="BV170" s="116">
        <f t="shared" si="100"/>
        <v>1.3400000000000003</v>
      </c>
      <c r="BW170" s="116">
        <f t="shared" si="101"/>
        <v>1.6000000000000003</v>
      </c>
      <c r="BX170" s="116">
        <f t="shared" si="102"/>
        <v>-6.3999999999999904E-2</v>
      </c>
      <c r="BY170" s="116">
        <f t="shared" si="103"/>
        <v>0.17000000000000015</v>
      </c>
      <c r="BZ170" s="116">
        <f t="shared" si="104"/>
        <v>-0.15759999999999996</v>
      </c>
      <c r="CA170" s="116">
        <f t="shared" si="105"/>
        <v>-6.3999999999999904E-2</v>
      </c>
      <c r="CB170" s="116">
        <f t="shared" si="106"/>
        <v>-0.55071999999999999</v>
      </c>
      <c r="CC170" s="116">
        <f t="shared" si="107"/>
        <v>0.12320000000000005</v>
      </c>
      <c r="CD170" s="116">
        <f t="shared" si="108"/>
        <v>-0.59732580912863076</v>
      </c>
      <c r="CE170" s="116">
        <f t="shared" si="109"/>
        <v>1.0880000000000001E-2</v>
      </c>
      <c r="CF170" s="116">
        <f t="shared" si="110"/>
        <v>-0.65749007058823539</v>
      </c>
      <c r="CG170" s="116">
        <f t="shared" si="111"/>
        <v>-0.11777745454545462</v>
      </c>
      <c r="CH170" s="116">
        <f t="shared" si="112"/>
        <v>-0.68239988363636361</v>
      </c>
      <c r="CI170" s="116">
        <f t="shared" si="113"/>
        <v>-0.19687326896551727</v>
      </c>
      <c r="CJ170" s="116">
        <f t="shared" si="114"/>
        <v>-0.74591990690909094</v>
      </c>
      <c r="CK170" s="116">
        <f t="shared" si="115"/>
        <v>-0.35002766883720937</v>
      </c>
      <c r="CL170" s="116">
        <f t="shared" si="116"/>
        <v>-0.76600996078139538</v>
      </c>
      <c r="CM170" s="116">
        <f t="shared" si="117"/>
        <v>-0.41160399494736849</v>
      </c>
      <c r="CN170" s="116">
        <f t="shared" si="118"/>
        <v>-0.77058823529411757</v>
      </c>
      <c r="CO170" s="116">
        <f t="shared" si="119"/>
        <v>-0.4264705882352941</v>
      </c>
    </row>
    <row r="171" spans="1:93" ht="28.5" thickBot="1">
      <c r="A171" s="32" t="s">
        <v>190</v>
      </c>
      <c r="B171" s="33" t="s">
        <v>14</v>
      </c>
      <c r="C171" s="33">
        <v>3</v>
      </c>
      <c r="D171" s="33">
        <v>3</v>
      </c>
      <c r="E171" s="33">
        <v>3</v>
      </c>
      <c r="F171" s="33"/>
      <c r="G171" s="33"/>
      <c r="H171" s="33"/>
      <c r="I171" s="33"/>
      <c r="K171" s="103">
        <f>_xlfn.XLOOKUP($C171,'SQUO grid'!$B$4:$B$18,'SQUO grid'!C$4:C$18,"error",0,1)</f>
        <v>1</v>
      </c>
      <c r="L171" s="103">
        <f>_xlfn.XLOOKUP($C171,'SQUO grid'!$B$4:$B$18,'SQUO grid'!D$4:D$18,"error",0,1)</f>
        <v>3</v>
      </c>
      <c r="M171" s="103">
        <f>_xlfn.XLOOKUP($C171,'SQUO grid'!$B$4:$B$18,'SQUO grid'!E$4:E$18,"error",0,1)</f>
        <v>3</v>
      </c>
      <c r="N171" s="103">
        <f>_xlfn.XLOOKUP($C171,'SQUO grid'!$B$4:$B$18,'SQUO grid'!F$4:F$18,"error",0,1)</f>
        <v>8</v>
      </c>
      <c r="O171" s="103">
        <f>_xlfn.XLOOKUP($C171,'SQUO grid'!$B$4:$B$18,'SQUO grid'!G$4:G$18,"error",0,1)</f>
        <v>4</v>
      </c>
      <c r="P171" s="103">
        <f>_xlfn.XLOOKUP($C171,'SQUO grid'!$B$4:$B$18,'SQUO grid'!H$4:H$18,"error",0,1)</f>
        <v>12</v>
      </c>
      <c r="Q171" s="103">
        <f>_xlfn.XLOOKUP($C171,'SQUO grid'!$B$4:$B$18,'SQUO grid'!I$4:I$18,"error",0,1)</f>
        <v>9</v>
      </c>
      <c r="R171" s="103">
        <f>_xlfn.XLOOKUP($C171,'SQUO grid'!$B$4:$B$18,'SQUO grid'!J$4:J$18,"error",0,1)</f>
        <v>12</v>
      </c>
      <c r="S171" s="103">
        <f>_xlfn.XLOOKUP($C171,'SQUO grid'!$B$4:$B$18,'SQUO grid'!K$4:K$18,"error",0,1)</f>
        <v>12.05</v>
      </c>
      <c r="T171" s="103">
        <f>_xlfn.XLOOKUP($C171,'SQUO grid'!$B$4:$B$18,'SQUO grid'!L$4:L$18,"error",0,1)</f>
        <v>16</v>
      </c>
      <c r="U171" s="103">
        <f>_xlfn.XLOOKUP($C171,'SQUO grid'!$B$4:$B$18,'SQUO grid'!M$4:M$18,"error",0,1)</f>
        <v>17</v>
      </c>
      <c r="V171" s="103">
        <f>_xlfn.XLOOKUP($C171,'SQUO grid'!$B$4:$B$18,'SQUO grid'!N$4:N$18,"error",0,1)</f>
        <v>22</v>
      </c>
      <c r="W171" s="103">
        <f>_xlfn.XLOOKUP($C171,'SQUO grid'!$B$4:$B$18,'SQUO grid'!O$4:O$18,"error",0,1)</f>
        <v>22</v>
      </c>
      <c r="X171" s="103">
        <f>_xlfn.XLOOKUP($C171,'SQUO grid'!$B$4:$B$18,'SQUO grid'!P$4:P$18,"error",0,1)</f>
        <v>29</v>
      </c>
      <c r="Y171" s="103">
        <f>_xlfn.XLOOKUP($C171,'SQUO grid'!$B$4:$B$18,'SQUO grid'!Q$4:Q$18,"error",0,1)</f>
        <v>33</v>
      </c>
      <c r="Z171" s="103">
        <f>_xlfn.XLOOKUP($C171,'SQUO grid'!$B$4:$B$18,'SQUO grid'!R$4:R$18,"error",0,1)</f>
        <v>43</v>
      </c>
      <c r="AA171" s="103">
        <f>_xlfn.XLOOKUP($C171,'SQUO grid'!$B$4:$B$18,'SQUO grid'!S$4:S$18,"error",0,1)</f>
        <v>43</v>
      </c>
      <c r="AB171" s="103">
        <f>_xlfn.XLOOKUP($C171,'SQUO grid'!$B$4:$B$18,'SQUO grid'!T$4:T$18,"error",0,1)</f>
        <v>57</v>
      </c>
      <c r="AC171" s="103">
        <f>_xlfn.XLOOKUP($C171,'SQUO grid'!$B$4:$B$18,'SQUO grid'!U$4:U$18,"error",0,1)</f>
        <v>51</v>
      </c>
      <c r="AD171" s="103">
        <f>_xlfn.XLOOKUP($C171,'SQUO grid'!$B$4:$B$18,'SQUO grid'!V$4:V$18,"error",0,1)</f>
        <v>68</v>
      </c>
      <c r="AF171" s="103">
        <f>_xlfn.XLOOKUP($D171,'Compiled grid proposal'!$C$5:$C$22,'Compiled grid proposal'!D$5:D$22,"error",0,1)</f>
        <v>2.3400000000000003</v>
      </c>
      <c r="AG171" s="103">
        <f>_xlfn.XLOOKUP($D171,'Compiled grid proposal'!$C$5:$C$22,'Compiled grid proposal'!E$5:E$22,"error",0,1)</f>
        <v>7.8000000000000007</v>
      </c>
      <c r="AH171" s="103">
        <f>_xlfn.XLOOKUP($D171,'Compiled grid proposal'!$C$5:$C$22,'Compiled grid proposal'!F$5:F$22,"error",0,1)</f>
        <v>2.8080000000000003</v>
      </c>
      <c r="AI171" s="103">
        <f>_xlfn.XLOOKUP($D171,'Compiled grid proposal'!$C$5:$C$22,'Compiled grid proposal'!G$5:G$22,"error",0,1)</f>
        <v>9.3600000000000012</v>
      </c>
      <c r="AJ171" s="103">
        <f>_xlfn.XLOOKUP($D171,'Compiled grid proposal'!$C$5:$C$22,'Compiled grid proposal'!H$5:H$22,"error",0,1)</f>
        <v>3.3696000000000002</v>
      </c>
      <c r="AK171" s="103">
        <f>_xlfn.XLOOKUP($D171,'Compiled grid proposal'!$C$5:$C$22,'Compiled grid proposal'!I$5:I$22,"error",0,1)</f>
        <v>11.232000000000001</v>
      </c>
      <c r="AL171" s="103">
        <f>_xlfn.XLOOKUP($D171,'Compiled grid proposal'!$C$5:$C$22,'Compiled grid proposal'!J$5:J$22,"error",0,1)</f>
        <v>4.04352</v>
      </c>
      <c r="AM171" s="103">
        <f>_xlfn.XLOOKUP($D171,'Compiled grid proposal'!$C$5:$C$22,'Compiled grid proposal'!K$5:K$22,"error",0,1)</f>
        <v>13.478400000000001</v>
      </c>
      <c r="AN171" s="103">
        <f>_xlfn.XLOOKUP($D171,'Compiled grid proposal'!$C$5:$C$22,'Compiled grid proposal'!L$5:L$22,"error",0,1)</f>
        <v>4.8522239999999996</v>
      </c>
      <c r="AO171" s="103">
        <f>_xlfn.XLOOKUP($D171,'Compiled grid proposal'!$C$5:$C$22,'Compiled grid proposal'!M$5:M$22,"error",0,1)</f>
        <v>16.17408</v>
      </c>
      <c r="AP171" s="103">
        <f>_xlfn.XLOOKUP($D171,'Compiled grid proposal'!$C$5:$C$22,'Compiled grid proposal'!N$5:N$22,"error",0,1)</f>
        <v>5.8226687999999998</v>
      </c>
      <c r="AQ171" s="103">
        <f>_xlfn.XLOOKUP($D171,'Compiled grid proposal'!$C$5:$C$22,'Compiled grid proposal'!O$5:O$22,"error",0,1)</f>
        <v>19.408895999999999</v>
      </c>
      <c r="AR171" s="103">
        <f>_xlfn.XLOOKUP($D171,'Compiled grid proposal'!$C$5:$C$22,'Compiled grid proposal'!P$5:P$22,"error",0,1)</f>
        <v>6.9872025599999992</v>
      </c>
      <c r="AS171" s="103">
        <f>_xlfn.XLOOKUP($D171,'Compiled grid proposal'!$C$5:$C$22,'Compiled grid proposal'!Q$5:Q$22,"error",0,1)</f>
        <v>23.290675199999999</v>
      </c>
      <c r="AT171" s="103">
        <f>_xlfn.XLOOKUP($D171,'Compiled grid proposal'!$C$5:$C$22,'Compiled grid proposal'!R$5:R$22,"error",0,1)</f>
        <v>8.3846430719999994</v>
      </c>
      <c r="AU171" s="103">
        <f>_xlfn.XLOOKUP($D171,'Compiled grid proposal'!$C$5:$C$22,'Compiled grid proposal'!S$5:S$22,"error",0,1)</f>
        <v>27.948810239999997</v>
      </c>
      <c r="AV171" s="103">
        <f>_xlfn.XLOOKUP($D171,'Compiled grid proposal'!$C$5:$C$22,'Compiled grid proposal'!T$5:T$22,"error",0,1)</f>
        <v>10.061571686399999</v>
      </c>
      <c r="AW171" s="103">
        <f>_xlfn.XLOOKUP($D171,'Compiled grid proposal'!$C$5:$C$22,'Compiled grid proposal'!U$5:U$22,"error",0,1)</f>
        <v>33.538572287999997</v>
      </c>
      <c r="AX171" s="103">
        <f>_xlfn.XLOOKUP($D171,'Compiled grid proposal'!$C$5:$C$22,'Compiled grid proposal'!V$5:V$22,"error",0,1)</f>
        <v>11.7</v>
      </c>
      <c r="AY171" s="103">
        <f>_xlfn.XLOOKUP($D171,'Compiled grid proposal'!$C$5:$C$22,'Compiled grid proposal'!W$5:W$22,"error",0,1)</f>
        <v>39</v>
      </c>
      <c r="BA171" s="115">
        <f t="shared" si="80"/>
        <v>1.3400000000000003</v>
      </c>
      <c r="BB171" s="115">
        <f t="shared" si="81"/>
        <v>4.8000000000000007</v>
      </c>
      <c r="BC171" s="115">
        <f t="shared" si="82"/>
        <v>-0.19199999999999973</v>
      </c>
      <c r="BD171" s="115">
        <f t="shared" si="83"/>
        <v>1.3600000000000012</v>
      </c>
      <c r="BE171" s="115">
        <f t="shared" si="84"/>
        <v>-0.63039999999999985</v>
      </c>
      <c r="BF171" s="115">
        <f t="shared" si="85"/>
        <v>-0.76799999999999891</v>
      </c>
      <c r="BG171" s="115">
        <f t="shared" si="86"/>
        <v>-4.95648</v>
      </c>
      <c r="BH171" s="115">
        <f t="shared" si="87"/>
        <v>1.4784000000000006</v>
      </c>
      <c r="BI171" s="115">
        <f t="shared" si="88"/>
        <v>-7.1977760000000011</v>
      </c>
      <c r="BJ171" s="115">
        <f t="shared" si="89"/>
        <v>0.17408000000000001</v>
      </c>
      <c r="BK171" s="115">
        <f t="shared" si="90"/>
        <v>-11.177331200000001</v>
      </c>
      <c r="BL171" s="115">
        <f t="shared" si="91"/>
        <v>-2.5911040000000014</v>
      </c>
      <c r="BM171" s="115">
        <f t="shared" si="92"/>
        <v>-15.01279744</v>
      </c>
      <c r="BN171" s="115">
        <f t="shared" si="93"/>
        <v>-5.709324800000001</v>
      </c>
      <c r="BO171" s="115">
        <f t="shared" si="94"/>
        <v>-24.615356928000001</v>
      </c>
      <c r="BP171" s="115">
        <f t="shared" si="95"/>
        <v>-15.051189760000003</v>
      </c>
      <c r="BQ171" s="115">
        <f t="shared" si="96"/>
        <v>-32.938428313599999</v>
      </c>
      <c r="BR171" s="115">
        <f t="shared" si="97"/>
        <v>-23.461427712000003</v>
      </c>
      <c r="BS171" s="115">
        <f t="shared" si="98"/>
        <v>-39.299999999999997</v>
      </c>
      <c r="BT171" s="115">
        <f t="shared" si="99"/>
        <v>-29</v>
      </c>
      <c r="BV171" s="116">
        <f t="shared" si="100"/>
        <v>1.3400000000000003</v>
      </c>
      <c r="BW171" s="116">
        <f t="shared" si="101"/>
        <v>1.6000000000000003</v>
      </c>
      <c r="BX171" s="116">
        <f t="shared" si="102"/>
        <v>-6.3999999999999904E-2</v>
      </c>
      <c r="BY171" s="116">
        <f t="shared" si="103"/>
        <v>0.17000000000000015</v>
      </c>
      <c r="BZ171" s="116">
        <f t="shared" si="104"/>
        <v>-0.15759999999999996</v>
      </c>
      <c r="CA171" s="116">
        <f t="shared" si="105"/>
        <v>-6.3999999999999904E-2</v>
      </c>
      <c r="CB171" s="116">
        <f t="shared" si="106"/>
        <v>-0.55071999999999999</v>
      </c>
      <c r="CC171" s="116">
        <f t="shared" si="107"/>
        <v>0.12320000000000005</v>
      </c>
      <c r="CD171" s="116">
        <f t="shared" si="108"/>
        <v>-0.59732580912863076</v>
      </c>
      <c r="CE171" s="116">
        <f t="shared" si="109"/>
        <v>1.0880000000000001E-2</v>
      </c>
      <c r="CF171" s="116">
        <f t="shared" si="110"/>
        <v>-0.65749007058823539</v>
      </c>
      <c r="CG171" s="116">
        <f t="shared" si="111"/>
        <v>-0.11777745454545462</v>
      </c>
      <c r="CH171" s="116">
        <f t="shared" si="112"/>
        <v>-0.68239988363636361</v>
      </c>
      <c r="CI171" s="116">
        <f t="shared" si="113"/>
        <v>-0.19687326896551727</v>
      </c>
      <c r="CJ171" s="116">
        <f t="shared" si="114"/>
        <v>-0.74591990690909094</v>
      </c>
      <c r="CK171" s="116">
        <f t="shared" si="115"/>
        <v>-0.35002766883720937</v>
      </c>
      <c r="CL171" s="116">
        <f t="shared" si="116"/>
        <v>-0.76600996078139538</v>
      </c>
      <c r="CM171" s="116">
        <f t="shared" si="117"/>
        <v>-0.41160399494736849</v>
      </c>
      <c r="CN171" s="116">
        <f t="shared" si="118"/>
        <v>-0.77058823529411757</v>
      </c>
      <c r="CO171" s="116">
        <f t="shared" si="119"/>
        <v>-0.4264705882352941</v>
      </c>
    </row>
    <row r="172" spans="1:93" ht="14.5" thickBot="1">
      <c r="A172" s="32" t="s">
        <v>191</v>
      </c>
      <c r="B172" s="33" t="s">
        <v>14</v>
      </c>
      <c r="C172" s="97">
        <v>3</v>
      </c>
      <c r="D172" s="33">
        <v>3</v>
      </c>
      <c r="E172" s="33">
        <v>3</v>
      </c>
      <c r="F172" s="33"/>
      <c r="G172" s="33"/>
      <c r="H172" s="33"/>
      <c r="I172" s="33"/>
      <c r="K172" s="103">
        <f>_xlfn.XLOOKUP($C172,'SQUO grid'!$B$4:$B$18,'SQUO grid'!C$4:C$18,"error",0,1)</f>
        <v>1</v>
      </c>
      <c r="L172" s="103">
        <f>_xlfn.XLOOKUP($C172,'SQUO grid'!$B$4:$B$18,'SQUO grid'!D$4:D$18,"error",0,1)</f>
        <v>3</v>
      </c>
      <c r="M172" s="103">
        <f>_xlfn.XLOOKUP($C172,'SQUO grid'!$B$4:$B$18,'SQUO grid'!E$4:E$18,"error",0,1)</f>
        <v>3</v>
      </c>
      <c r="N172" s="103">
        <f>_xlfn.XLOOKUP($C172,'SQUO grid'!$B$4:$B$18,'SQUO grid'!F$4:F$18,"error",0,1)</f>
        <v>8</v>
      </c>
      <c r="O172" s="103">
        <f>_xlfn.XLOOKUP($C172,'SQUO grid'!$B$4:$B$18,'SQUO grid'!G$4:G$18,"error",0,1)</f>
        <v>4</v>
      </c>
      <c r="P172" s="103">
        <f>_xlfn.XLOOKUP($C172,'SQUO grid'!$B$4:$B$18,'SQUO grid'!H$4:H$18,"error",0,1)</f>
        <v>12</v>
      </c>
      <c r="Q172" s="103">
        <f>_xlfn.XLOOKUP($C172,'SQUO grid'!$B$4:$B$18,'SQUO grid'!I$4:I$18,"error",0,1)</f>
        <v>9</v>
      </c>
      <c r="R172" s="103">
        <f>_xlfn.XLOOKUP($C172,'SQUO grid'!$B$4:$B$18,'SQUO grid'!J$4:J$18,"error",0,1)</f>
        <v>12</v>
      </c>
      <c r="S172" s="103">
        <f>_xlfn.XLOOKUP($C172,'SQUO grid'!$B$4:$B$18,'SQUO grid'!K$4:K$18,"error",0,1)</f>
        <v>12.05</v>
      </c>
      <c r="T172" s="103">
        <f>_xlfn.XLOOKUP($C172,'SQUO grid'!$B$4:$B$18,'SQUO grid'!L$4:L$18,"error",0,1)</f>
        <v>16</v>
      </c>
      <c r="U172" s="103">
        <f>_xlfn.XLOOKUP($C172,'SQUO grid'!$B$4:$B$18,'SQUO grid'!M$4:M$18,"error",0,1)</f>
        <v>17</v>
      </c>
      <c r="V172" s="103">
        <f>_xlfn.XLOOKUP($C172,'SQUO grid'!$B$4:$B$18,'SQUO grid'!N$4:N$18,"error",0,1)</f>
        <v>22</v>
      </c>
      <c r="W172" s="103">
        <f>_xlfn.XLOOKUP($C172,'SQUO grid'!$B$4:$B$18,'SQUO grid'!O$4:O$18,"error",0,1)</f>
        <v>22</v>
      </c>
      <c r="X172" s="103">
        <f>_xlfn.XLOOKUP($C172,'SQUO grid'!$B$4:$B$18,'SQUO grid'!P$4:P$18,"error",0,1)</f>
        <v>29</v>
      </c>
      <c r="Y172" s="103">
        <f>_xlfn.XLOOKUP($C172,'SQUO grid'!$B$4:$B$18,'SQUO grid'!Q$4:Q$18,"error",0,1)</f>
        <v>33</v>
      </c>
      <c r="Z172" s="103">
        <f>_xlfn.XLOOKUP($C172,'SQUO grid'!$B$4:$B$18,'SQUO grid'!R$4:R$18,"error",0,1)</f>
        <v>43</v>
      </c>
      <c r="AA172" s="103">
        <f>_xlfn.XLOOKUP($C172,'SQUO grid'!$B$4:$B$18,'SQUO grid'!S$4:S$18,"error",0,1)</f>
        <v>43</v>
      </c>
      <c r="AB172" s="103">
        <f>_xlfn.XLOOKUP($C172,'SQUO grid'!$B$4:$B$18,'SQUO grid'!T$4:T$18,"error",0,1)</f>
        <v>57</v>
      </c>
      <c r="AC172" s="103">
        <f>_xlfn.XLOOKUP($C172,'SQUO grid'!$B$4:$B$18,'SQUO grid'!U$4:U$18,"error",0,1)</f>
        <v>51</v>
      </c>
      <c r="AD172" s="103">
        <f>_xlfn.XLOOKUP($C172,'SQUO grid'!$B$4:$B$18,'SQUO grid'!V$4:V$18,"error",0,1)</f>
        <v>68</v>
      </c>
      <c r="AF172" s="103">
        <f>_xlfn.XLOOKUP($D172,'Compiled grid proposal'!$C$5:$C$22,'Compiled grid proposal'!D$5:D$22,"error",0,1)</f>
        <v>2.3400000000000003</v>
      </c>
      <c r="AG172" s="103">
        <f>_xlfn.XLOOKUP($D172,'Compiled grid proposal'!$C$5:$C$22,'Compiled grid proposal'!E$5:E$22,"error",0,1)</f>
        <v>7.8000000000000007</v>
      </c>
      <c r="AH172" s="103">
        <f>_xlfn.XLOOKUP($D172,'Compiled grid proposal'!$C$5:$C$22,'Compiled grid proposal'!F$5:F$22,"error",0,1)</f>
        <v>2.8080000000000003</v>
      </c>
      <c r="AI172" s="103">
        <f>_xlfn.XLOOKUP($D172,'Compiled grid proposal'!$C$5:$C$22,'Compiled grid proposal'!G$5:G$22,"error",0,1)</f>
        <v>9.3600000000000012</v>
      </c>
      <c r="AJ172" s="103">
        <f>_xlfn.XLOOKUP($D172,'Compiled grid proposal'!$C$5:$C$22,'Compiled grid proposal'!H$5:H$22,"error",0,1)</f>
        <v>3.3696000000000002</v>
      </c>
      <c r="AK172" s="103">
        <f>_xlfn.XLOOKUP($D172,'Compiled grid proposal'!$C$5:$C$22,'Compiled grid proposal'!I$5:I$22,"error",0,1)</f>
        <v>11.232000000000001</v>
      </c>
      <c r="AL172" s="103">
        <f>_xlfn.XLOOKUP($D172,'Compiled grid proposal'!$C$5:$C$22,'Compiled grid proposal'!J$5:J$22,"error",0,1)</f>
        <v>4.04352</v>
      </c>
      <c r="AM172" s="103">
        <f>_xlfn.XLOOKUP($D172,'Compiled grid proposal'!$C$5:$C$22,'Compiled grid proposal'!K$5:K$22,"error",0,1)</f>
        <v>13.478400000000001</v>
      </c>
      <c r="AN172" s="103">
        <f>_xlfn.XLOOKUP($D172,'Compiled grid proposal'!$C$5:$C$22,'Compiled grid proposal'!L$5:L$22,"error",0,1)</f>
        <v>4.8522239999999996</v>
      </c>
      <c r="AO172" s="103">
        <f>_xlfn.XLOOKUP($D172,'Compiled grid proposal'!$C$5:$C$22,'Compiled grid proposal'!M$5:M$22,"error",0,1)</f>
        <v>16.17408</v>
      </c>
      <c r="AP172" s="103">
        <f>_xlfn.XLOOKUP($D172,'Compiled grid proposal'!$C$5:$C$22,'Compiled grid proposal'!N$5:N$22,"error",0,1)</f>
        <v>5.8226687999999998</v>
      </c>
      <c r="AQ172" s="103">
        <f>_xlfn.XLOOKUP($D172,'Compiled grid proposal'!$C$5:$C$22,'Compiled grid proposal'!O$5:O$22,"error",0,1)</f>
        <v>19.408895999999999</v>
      </c>
      <c r="AR172" s="103">
        <f>_xlfn.XLOOKUP($D172,'Compiled grid proposal'!$C$5:$C$22,'Compiled grid proposal'!P$5:P$22,"error",0,1)</f>
        <v>6.9872025599999992</v>
      </c>
      <c r="AS172" s="103">
        <f>_xlfn.XLOOKUP($D172,'Compiled grid proposal'!$C$5:$C$22,'Compiled grid proposal'!Q$5:Q$22,"error",0,1)</f>
        <v>23.290675199999999</v>
      </c>
      <c r="AT172" s="103">
        <f>_xlfn.XLOOKUP($D172,'Compiled grid proposal'!$C$5:$C$22,'Compiled grid proposal'!R$5:R$22,"error",0,1)</f>
        <v>8.3846430719999994</v>
      </c>
      <c r="AU172" s="103">
        <f>_xlfn.XLOOKUP($D172,'Compiled grid proposal'!$C$5:$C$22,'Compiled grid proposal'!S$5:S$22,"error",0,1)</f>
        <v>27.948810239999997</v>
      </c>
      <c r="AV172" s="103">
        <f>_xlfn.XLOOKUP($D172,'Compiled grid proposal'!$C$5:$C$22,'Compiled grid proposal'!T$5:T$22,"error",0,1)</f>
        <v>10.061571686399999</v>
      </c>
      <c r="AW172" s="103">
        <f>_xlfn.XLOOKUP($D172,'Compiled grid proposal'!$C$5:$C$22,'Compiled grid proposal'!U$5:U$22,"error",0,1)</f>
        <v>33.538572287999997</v>
      </c>
      <c r="AX172" s="103">
        <f>_xlfn.XLOOKUP($D172,'Compiled grid proposal'!$C$5:$C$22,'Compiled grid proposal'!V$5:V$22,"error",0,1)</f>
        <v>11.7</v>
      </c>
      <c r="AY172" s="103">
        <f>_xlfn.XLOOKUP($D172,'Compiled grid proposal'!$C$5:$C$22,'Compiled grid proposal'!W$5:W$22,"error",0,1)</f>
        <v>39</v>
      </c>
      <c r="BA172" s="115">
        <f t="shared" si="80"/>
        <v>1.3400000000000003</v>
      </c>
      <c r="BB172" s="115">
        <f t="shared" si="81"/>
        <v>4.8000000000000007</v>
      </c>
      <c r="BC172" s="115">
        <f t="shared" si="82"/>
        <v>-0.19199999999999973</v>
      </c>
      <c r="BD172" s="115">
        <f t="shared" si="83"/>
        <v>1.3600000000000012</v>
      </c>
      <c r="BE172" s="115">
        <f t="shared" si="84"/>
        <v>-0.63039999999999985</v>
      </c>
      <c r="BF172" s="115">
        <f t="shared" si="85"/>
        <v>-0.76799999999999891</v>
      </c>
      <c r="BG172" s="115">
        <f t="shared" si="86"/>
        <v>-4.95648</v>
      </c>
      <c r="BH172" s="115">
        <f t="shared" si="87"/>
        <v>1.4784000000000006</v>
      </c>
      <c r="BI172" s="115">
        <f t="shared" si="88"/>
        <v>-7.1977760000000011</v>
      </c>
      <c r="BJ172" s="115">
        <f t="shared" si="89"/>
        <v>0.17408000000000001</v>
      </c>
      <c r="BK172" s="115">
        <f t="shared" si="90"/>
        <v>-11.177331200000001</v>
      </c>
      <c r="BL172" s="115">
        <f t="shared" si="91"/>
        <v>-2.5911040000000014</v>
      </c>
      <c r="BM172" s="115">
        <f t="shared" si="92"/>
        <v>-15.01279744</v>
      </c>
      <c r="BN172" s="115">
        <f t="shared" si="93"/>
        <v>-5.709324800000001</v>
      </c>
      <c r="BO172" s="115">
        <f t="shared" si="94"/>
        <v>-24.615356928000001</v>
      </c>
      <c r="BP172" s="115">
        <f t="shared" si="95"/>
        <v>-15.051189760000003</v>
      </c>
      <c r="BQ172" s="115">
        <f t="shared" si="96"/>
        <v>-32.938428313599999</v>
      </c>
      <c r="BR172" s="115">
        <f t="shared" si="97"/>
        <v>-23.461427712000003</v>
      </c>
      <c r="BS172" s="115">
        <f t="shared" si="98"/>
        <v>-39.299999999999997</v>
      </c>
      <c r="BT172" s="115">
        <f t="shared" si="99"/>
        <v>-29</v>
      </c>
      <c r="BV172" s="116">
        <f t="shared" si="100"/>
        <v>1.3400000000000003</v>
      </c>
      <c r="BW172" s="116">
        <f t="shared" si="101"/>
        <v>1.6000000000000003</v>
      </c>
      <c r="BX172" s="116">
        <f t="shared" si="102"/>
        <v>-6.3999999999999904E-2</v>
      </c>
      <c r="BY172" s="116">
        <f t="shared" si="103"/>
        <v>0.17000000000000015</v>
      </c>
      <c r="BZ172" s="116">
        <f t="shared" si="104"/>
        <v>-0.15759999999999996</v>
      </c>
      <c r="CA172" s="116">
        <f t="shared" si="105"/>
        <v>-6.3999999999999904E-2</v>
      </c>
      <c r="CB172" s="116">
        <f t="shared" si="106"/>
        <v>-0.55071999999999999</v>
      </c>
      <c r="CC172" s="116">
        <f t="shared" si="107"/>
        <v>0.12320000000000005</v>
      </c>
      <c r="CD172" s="116">
        <f t="shared" si="108"/>
        <v>-0.59732580912863076</v>
      </c>
      <c r="CE172" s="116">
        <f t="shared" si="109"/>
        <v>1.0880000000000001E-2</v>
      </c>
      <c r="CF172" s="116">
        <f t="shared" si="110"/>
        <v>-0.65749007058823539</v>
      </c>
      <c r="CG172" s="116">
        <f t="shared" si="111"/>
        <v>-0.11777745454545462</v>
      </c>
      <c r="CH172" s="116">
        <f t="shared" si="112"/>
        <v>-0.68239988363636361</v>
      </c>
      <c r="CI172" s="116">
        <f t="shared" si="113"/>
        <v>-0.19687326896551727</v>
      </c>
      <c r="CJ172" s="116">
        <f t="shared" si="114"/>
        <v>-0.74591990690909094</v>
      </c>
      <c r="CK172" s="116">
        <f t="shared" si="115"/>
        <v>-0.35002766883720937</v>
      </c>
      <c r="CL172" s="116">
        <f t="shared" si="116"/>
        <v>-0.76600996078139538</v>
      </c>
      <c r="CM172" s="116">
        <f t="shared" si="117"/>
        <v>-0.41160399494736849</v>
      </c>
      <c r="CN172" s="116">
        <f t="shared" si="118"/>
        <v>-0.77058823529411757</v>
      </c>
      <c r="CO172" s="116">
        <f t="shared" si="119"/>
        <v>-0.4264705882352941</v>
      </c>
    </row>
    <row r="173" spans="1:93" ht="28.5" thickBot="1">
      <c r="A173" s="32" t="s">
        <v>192</v>
      </c>
      <c r="B173" s="33" t="s">
        <v>14</v>
      </c>
      <c r="C173" s="97">
        <v>3</v>
      </c>
      <c r="D173" s="33">
        <v>3</v>
      </c>
      <c r="E173" s="33">
        <v>3</v>
      </c>
      <c r="F173" s="33"/>
      <c r="G173" s="33"/>
      <c r="H173" s="33"/>
      <c r="I173" s="33"/>
      <c r="K173" s="103">
        <f>_xlfn.XLOOKUP($C173,'SQUO grid'!$B$4:$B$18,'SQUO grid'!C$4:C$18,"error",0,1)</f>
        <v>1</v>
      </c>
      <c r="L173" s="103">
        <f>_xlfn.XLOOKUP($C173,'SQUO grid'!$B$4:$B$18,'SQUO grid'!D$4:D$18,"error",0,1)</f>
        <v>3</v>
      </c>
      <c r="M173" s="103">
        <f>_xlfn.XLOOKUP($C173,'SQUO grid'!$B$4:$B$18,'SQUO grid'!E$4:E$18,"error",0,1)</f>
        <v>3</v>
      </c>
      <c r="N173" s="103">
        <f>_xlfn.XLOOKUP($C173,'SQUO grid'!$B$4:$B$18,'SQUO grid'!F$4:F$18,"error",0,1)</f>
        <v>8</v>
      </c>
      <c r="O173" s="103">
        <f>_xlfn.XLOOKUP($C173,'SQUO grid'!$B$4:$B$18,'SQUO grid'!G$4:G$18,"error",0,1)</f>
        <v>4</v>
      </c>
      <c r="P173" s="103">
        <f>_xlfn.XLOOKUP($C173,'SQUO grid'!$B$4:$B$18,'SQUO grid'!H$4:H$18,"error",0,1)</f>
        <v>12</v>
      </c>
      <c r="Q173" s="103">
        <f>_xlfn.XLOOKUP($C173,'SQUO grid'!$B$4:$B$18,'SQUO grid'!I$4:I$18,"error",0,1)</f>
        <v>9</v>
      </c>
      <c r="R173" s="103">
        <f>_xlfn.XLOOKUP($C173,'SQUO grid'!$B$4:$B$18,'SQUO grid'!J$4:J$18,"error",0,1)</f>
        <v>12</v>
      </c>
      <c r="S173" s="103">
        <f>_xlfn.XLOOKUP($C173,'SQUO grid'!$B$4:$B$18,'SQUO grid'!K$4:K$18,"error",0,1)</f>
        <v>12.05</v>
      </c>
      <c r="T173" s="103">
        <f>_xlfn.XLOOKUP($C173,'SQUO grid'!$B$4:$B$18,'SQUO grid'!L$4:L$18,"error",0,1)</f>
        <v>16</v>
      </c>
      <c r="U173" s="103">
        <f>_xlfn.XLOOKUP($C173,'SQUO grid'!$B$4:$B$18,'SQUO grid'!M$4:M$18,"error",0,1)</f>
        <v>17</v>
      </c>
      <c r="V173" s="103">
        <f>_xlfn.XLOOKUP($C173,'SQUO grid'!$B$4:$B$18,'SQUO grid'!N$4:N$18,"error",0,1)</f>
        <v>22</v>
      </c>
      <c r="W173" s="103">
        <f>_xlfn.XLOOKUP($C173,'SQUO grid'!$B$4:$B$18,'SQUO grid'!O$4:O$18,"error",0,1)</f>
        <v>22</v>
      </c>
      <c r="X173" s="103">
        <f>_xlfn.XLOOKUP($C173,'SQUO grid'!$B$4:$B$18,'SQUO grid'!P$4:P$18,"error",0,1)</f>
        <v>29</v>
      </c>
      <c r="Y173" s="103">
        <f>_xlfn.XLOOKUP($C173,'SQUO grid'!$B$4:$B$18,'SQUO grid'!Q$4:Q$18,"error",0,1)</f>
        <v>33</v>
      </c>
      <c r="Z173" s="103">
        <f>_xlfn.XLOOKUP($C173,'SQUO grid'!$B$4:$B$18,'SQUO grid'!R$4:R$18,"error",0,1)</f>
        <v>43</v>
      </c>
      <c r="AA173" s="103">
        <f>_xlfn.XLOOKUP($C173,'SQUO grid'!$B$4:$B$18,'SQUO grid'!S$4:S$18,"error",0,1)</f>
        <v>43</v>
      </c>
      <c r="AB173" s="103">
        <f>_xlfn.XLOOKUP($C173,'SQUO grid'!$B$4:$B$18,'SQUO grid'!T$4:T$18,"error",0,1)</f>
        <v>57</v>
      </c>
      <c r="AC173" s="103">
        <f>_xlfn.XLOOKUP($C173,'SQUO grid'!$B$4:$B$18,'SQUO grid'!U$4:U$18,"error",0,1)</f>
        <v>51</v>
      </c>
      <c r="AD173" s="103">
        <f>_xlfn.XLOOKUP($C173,'SQUO grid'!$B$4:$B$18,'SQUO grid'!V$4:V$18,"error",0,1)</f>
        <v>68</v>
      </c>
      <c r="AF173" s="103">
        <f>_xlfn.XLOOKUP($D173,'Compiled grid proposal'!$C$5:$C$22,'Compiled grid proposal'!D$5:D$22,"error",0,1)</f>
        <v>2.3400000000000003</v>
      </c>
      <c r="AG173" s="103">
        <f>_xlfn.XLOOKUP($D173,'Compiled grid proposal'!$C$5:$C$22,'Compiled grid proposal'!E$5:E$22,"error",0,1)</f>
        <v>7.8000000000000007</v>
      </c>
      <c r="AH173" s="103">
        <f>_xlfn.XLOOKUP($D173,'Compiled grid proposal'!$C$5:$C$22,'Compiled grid proposal'!F$5:F$22,"error",0,1)</f>
        <v>2.8080000000000003</v>
      </c>
      <c r="AI173" s="103">
        <f>_xlfn.XLOOKUP($D173,'Compiled grid proposal'!$C$5:$C$22,'Compiled grid proposal'!G$5:G$22,"error",0,1)</f>
        <v>9.3600000000000012</v>
      </c>
      <c r="AJ173" s="103">
        <f>_xlfn.XLOOKUP($D173,'Compiled grid proposal'!$C$5:$C$22,'Compiled grid proposal'!H$5:H$22,"error",0,1)</f>
        <v>3.3696000000000002</v>
      </c>
      <c r="AK173" s="103">
        <f>_xlfn.XLOOKUP($D173,'Compiled grid proposal'!$C$5:$C$22,'Compiled grid proposal'!I$5:I$22,"error",0,1)</f>
        <v>11.232000000000001</v>
      </c>
      <c r="AL173" s="103">
        <f>_xlfn.XLOOKUP($D173,'Compiled grid proposal'!$C$5:$C$22,'Compiled grid proposal'!J$5:J$22,"error",0,1)</f>
        <v>4.04352</v>
      </c>
      <c r="AM173" s="103">
        <f>_xlfn.XLOOKUP($D173,'Compiled grid proposal'!$C$5:$C$22,'Compiled grid proposal'!K$5:K$22,"error",0,1)</f>
        <v>13.478400000000001</v>
      </c>
      <c r="AN173" s="103">
        <f>_xlfn.XLOOKUP($D173,'Compiled grid proposal'!$C$5:$C$22,'Compiled grid proposal'!L$5:L$22,"error",0,1)</f>
        <v>4.8522239999999996</v>
      </c>
      <c r="AO173" s="103">
        <f>_xlfn.XLOOKUP($D173,'Compiled grid proposal'!$C$5:$C$22,'Compiled grid proposal'!M$5:M$22,"error",0,1)</f>
        <v>16.17408</v>
      </c>
      <c r="AP173" s="103">
        <f>_xlfn.XLOOKUP($D173,'Compiled grid proposal'!$C$5:$C$22,'Compiled grid proposal'!N$5:N$22,"error",0,1)</f>
        <v>5.8226687999999998</v>
      </c>
      <c r="AQ173" s="103">
        <f>_xlfn.XLOOKUP($D173,'Compiled grid proposal'!$C$5:$C$22,'Compiled grid proposal'!O$5:O$22,"error",0,1)</f>
        <v>19.408895999999999</v>
      </c>
      <c r="AR173" s="103">
        <f>_xlfn.XLOOKUP($D173,'Compiled grid proposal'!$C$5:$C$22,'Compiled grid proposal'!P$5:P$22,"error",0,1)</f>
        <v>6.9872025599999992</v>
      </c>
      <c r="AS173" s="103">
        <f>_xlfn.XLOOKUP($D173,'Compiled grid proposal'!$C$5:$C$22,'Compiled grid proposal'!Q$5:Q$22,"error",0,1)</f>
        <v>23.290675199999999</v>
      </c>
      <c r="AT173" s="103">
        <f>_xlfn.XLOOKUP($D173,'Compiled grid proposal'!$C$5:$C$22,'Compiled grid proposal'!R$5:R$22,"error",0,1)</f>
        <v>8.3846430719999994</v>
      </c>
      <c r="AU173" s="103">
        <f>_xlfn.XLOOKUP($D173,'Compiled grid proposal'!$C$5:$C$22,'Compiled grid proposal'!S$5:S$22,"error",0,1)</f>
        <v>27.948810239999997</v>
      </c>
      <c r="AV173" s="103">
        <f>_xlfn.XLOOKUP($D173,'Compiled grid proposal'!$C$5:$C$22,'Compiled grid proposal'!T$5:T$22,"error",0,1)</f>
        <v>10.061571686399999</v>
      </c>
      <c r="AW173" s="103">
        <f>_xlfn.XLOOKUP($D173,'Compiled grid proposal'!$C$5:$C$22,'Compiled grid proposal'!U$5:U$22,"error",0,1)</f>
        <v>33.538572287999997</v>
      </c>
      <c r="AX173" s="103">
        <f>_xlfn.XLOOKUP($D173,'Compiled grid proposal'!$C$5:$C$22,'Compiled grid proposal'!V$5:V$22,"error",0,1)</f>
        <v>11.7</v>
      </c>
      <c r="AY173" s="103">
        <f>_xlfn.XLOOKUP($D173,'Compiled grid proposal'!$C$5:$C$22,'Compiled grid proposal'!W$5:W$22,"error",0,1)</f>
        <v>39</v>
      </c>
      <c r="BA173" s="115">
        <f t="shared" si="80"/>
        <v>1.3400000000000003</v>
      </c>
      <c r="BB173" s="115">
        <f t="shared" si="81"/>
        <v>4.8000000000000007</v>
      </c>
      <c r="BC173" s="115">
        <f t="shared" si="82"/>
        <v>-0.19199999999999973</v>
      </c>
      <c r="BD173" s="115">
        <f t="shared" si="83"/>
        <v>1.3600000000000012</v>
      </c>
      <c r="BE173" s="115">
        <f t="shared" si="84"/>
        <v>-0.63039999999999985</v>
      </c>
      <c r="BF173" s="115">
        <f t="shared" si="85"/>
        <v>-0.76799999999999891</v>
      </c>
      <c r="BG173" s="115">
        <f t="shared" si="86"/>
        <v>-4.95648</v>
      </c>
      <c r="BH173" s="115">
        <f t="shared" si="87"/>
        <v>1.4784000000000006</v>
      </c>
      <c r="BI173" s="115">
        <f t="shared" si="88"/>
        <v>-7.1977760000000011</v>
      </c>
      <c r="BJ173" s="115">
        <f t="shared" si="89"/>
        <v>0.17408000000000001</v>
      </c>
      <c r="BK173" s="115">
        <f t="shared" si="90"/>
        <v>-11.177331200000001</v>
      </c>
      <c r="BL173" s="115">
        <f t="shared" si="91"/>
        <v>-2.5911040000000014</v>
      </c>
      <c r="BM173" s="115">
        <f t="shared" si="92"/>
        <v>-15.01279744</v>
      </c>
      <c r="BN173" s="115">
        <f t="shared" si="93"/>
        <v>-5.709324800000001</v>
      </c>
      <c r="BO173" s="115">
        <f t="shared" si="94"/>
        <v>-24.615356928000001</v>
      </c>
      <c r="BP173" s="115">
        <f t="shared" si="95"/>
        <v>-15.051189760000003</v>
      </c>
      <c r="BQ173" s="115">
        <f t="shared" si="96"/>
        <v>-32.938428313599999</v>
      </c>
      <c r="BR173" s="115">
        <f t="shared" si="97"/>
        <v>-23.461427712000003</v>
      </c>
      <c r="BS173" s="115">
        <f t="shared" si="98"/>
        <v>-39.299999999999997</v>
      </c>
      <c r="BT173" s="115">
        <f t="shared" si="99"/>
        <v>-29</v>
      </c>
      <c r="BV173" s="116">
        <f t="shared" si="100"/>
        <v>1.3400000000000003</v>
      </c>
      <c r="BW173" s="116">
        <f t="shared" si="101"/>
        <v>1.6000000000000003</v>
      </c>
      <c r="BX173" s="116">
        <f t="shared" si="102"/>
        <v>-6.3999999999999904E-2</v>
      </c>
      <c r="BY173" s="116">
        <f t="shared" si="103"/>
        <v>0.17000000000000015</v>
      </c>
      <c r="BZ173" s="116">
        <f t="shared" si="104"/>
        <v>-0.15759999999999996</v>
      </c>
      <c r="CA173" s="116">
        <f t="shared" si="105"/>
        <v>-6.3999999999999904E-2</v>
      </c>
      <c r="CB173" s="116">
        <f t="shared" si="106"/>
        <v>-0.55071999999999999</v>
      </c>
      <c r="CC173" s="116">
        <f t="shared" si="107"/>
        <v>0.12320000000000005</v>
      </c>
      <c r="CD173" s="116">
        <f t="shared" si="108"/>
        <v>-0.59732580912863076</v>
      </c>
      <c r="CE173" s="116">
        <f t="shared" si="109"/>
        <v>1.0880000000000001E-2</v>
      </c>
      <c r="CF173" s="116">
        <f t="shared" si="110"/>
        <v>-0.65749007058823539</v>
      </c>
      <c r="CG173" s="116">
        <f t="shared" si="111"/>
        <v>-0.11777745454545462</v>
      </c>
      <c r="CH173" s="116">
        <f t="shared" si="112"/>
        <v>-0.68239988363636361</v>
      </c>
      <c r="CI173" s="116">
        <f t="shared" si="113"/>
        <v>-0.19687326896551727</v>
      </c>
      <c r="CJ173" s="116">
        <f t="shared" si="114"/>
        <v>-0.74591990690909094</v>
      </c>
      <c r="CK173" s="116">
        <f t="shared" si="115"/>
        <v>-0.35002766883720937</v>
      </c>
      <c r="CL173" s="116">
        <f t="shared" si="116"/>
        <v>-0.76600996078139538</v>
      </c>
      <c r="CM173" s="116">
        <f t="shared" si="117"/>
        <v>-0.41160399494736849</v>
      </c>
      <c r="CN173" s="116">
        <f t="shared" si="118"/>
        <v>-0.77058823529411757</v>
      </c>
      <c r="CO173" s="116">
        <f t="shared" si="119"/>
        <v>-0.4264705882352941</v>
      </c>
    </row>
    <row r="174" spans="1:93" ht="14.5" thickBot="1">
      <c r="A174" s="32" t="s">
        <v>193</v>
      </c>
      <c r="B174" s="33" t="s">
        <v>14</v>
      </c>
      <c r="C174" s="97">
        <v>3</v>
      </c>
      <c r="D174" s="33">
        <v>3</v>
      </c>
      <c r="E174" s="33">
        <v>3</v>
      </c>
      <c r="F174" s="33"/>
      <c r="G174" s="33"/>
      <c r="H174" s="33"/>
      <c r="I174" s="33"/>
      <c r="K174" s="103">
        <f>_xlfn.XLOOKUP($C174,'SQUO grid'!$B$4:$B$18,'SQUO grid'!C$4:C$18,"error",0,1)</f>
        <v>1</v>
      </c>
      <c r="L174" s="103">
        <f>_xlfn.XLOOKUP($C174,'SQUO grid'!$B$4:$B$18,'SQUO grid'!D$4:D$18,"error",0,1)</f>
        <v>3</v>
      </c>
      <c r="M174" s="103">
        <f>_xlfn.XLOOKUP($C174,'SQUO grid'!$B$4:$B$18,'SQUO grid'!E$4:E$18,"error",0,1)</f>
        <v>3</v>
      </c>
      <c r="N174" s="103">
        <f>_xlfn.XLOOKUP($C174,'SQUO grid'!$B$4:$B$18,'SQUO grid'!F$4:F$18,"error",0,1)</f>
        <v>8</v>
      </c>
      <c r="O174" s="103">
        <f>_xlfn.XLOOKUP($C174,'SQUO grid'!$B$4:$B$18,'SQUO grid'!G$4:G$18,"error",0,1)</f>
        <v>4</v>
      </c>
      <c r="P174" s="103">
        <f>_xlfn.XLOOKUP($C174,'SQUO grid'!$B$4:$B$18,'SQUO grid'!H$4:H$18,"error",0,1)</f>
        <v>12</v>
      </c>
      <c r="Q174" s="103">
        <f>_xlfn.XLOOKUP($C174,'SQUO grid'!$B$4:$B$18,'SQUO grid'!I$4:I$18,"error",0,1)</f>
        <v>9</v>
      </c>
      <c r="R174" s="103">
        <f>_xlfn.XLOOKUP($C174,'SQUO grid'!$B$4:$B$18,'SQUO grid'!J$4:J$18,"error",0,1)</f>
        <v>12</v>
      </c>
      <c r="S174" s="103">
        <f>_xlfn.XLOOKUP($C174,'SQUO grid'!$B$4:$B$18,'SQUO grid'!K$4:K$18,"error",0,1)</f>
        <v>12.05</v>
      </c>
      <c r="T174" s="103">
        <f>_xlfn.XLOOKUP($C174,'SQUO grid'!$B$4:$B$18,'SQUO grid'!L$4:L$18,"error",0,1)</f>
        <v>16</v>
      </c>
      <c r="U174" s="103">
        <f>_xlfn.XLOOKUP($C174,'SQUO grid'!$B$4:$B$18,'SQUO grid'!M$4:M$18,"error",0,1)</f>
        <v>17</v>
      </c>
      <c r="V174" s="103">
        <f>_xlfn.XLOOKUP($C174,'SQUO grid'!$B$4:$B$18,'SQUO grid'!N$4:N$18,"error",0,1)</f>
        <v>22</v>
      </c>
      <c r="W174" s="103">
        <f>_xlfn.XLOOKUP($C174,'SQUO grid'!$B$4:$B$18,'SQUO grid'!O$4:O$18,"error",0,1)</f>
        <v>22</v>
      </c>
      <c r="X174" s="103">
        <f>_xlfn.XLOOKUP($C174,'SQUO grid'!$B$4:$B$18,'SQUO grid'!P$4:P$18,"error",0,1)</f>
        <v>29</v>
      </c>
      <c r="Y174" s="103">
        <f>_xlfn.XLOOKUP($C174,'SQUO grid'!$B$4:$B$18,'SQUO grid'!Q$4:Q$18,"error",0,1)</f>
        <v>33</v>
      </c>
      <c r="Z174" s="103">
        <f>_xlfn.XLOOKUP($C174,'SQUO grid'!$B$4:$B$18,'SQUO grid'!R$4:R$18,"error",0,1)</f>
        <v>43</v>
      </c>
      <c r="AA174" s="103">
        <f>_xlfn.XLOOKUP($C174,'SQUO grid'!$B$4:$B$18,'SQUO grid'!S$4:S$18,"error",0,1)</f>
        <v>43</v>
      </c>
      <c r="AB174" s="103">
        <f>_xlfn.XLOOKUP($C174,'SQUO grid'!$B$4:$B$18,'SQUO grid'!T$4:T$18,"error",0,1)</f>
        <v>57</v>
      </c>
      <c r="AC174" s="103">
        <f>_xlfn.XLOOKUP($C174,'SQUO grid'!$B$4:$B$18,'SQUO grid'!U$4:U$18,"error",0,1)</f>
        <v>51</v>
      </c>
      <c r="AD174" s="103">
        <f>_xlfn.XLOOKUP($C174,'SQUO grid'!$B$4:$B$18,'SQUO grid'!V$4:V$18,"error",0,1)</f>
        <v>68</v>
      </c>
      <c r="AF174" s="103">
        <f>_xlfn.XLOOKUP($D174,'Compiled grid proposal'!$C$5:$C$22,'Compiled grid proposal'!D$5:D$22,"error",0,1)</f>
        <v>2.3400000000000003</v>
      </c>
      <c r="AG174" s="103">
        <f>_xlfn.XLOOKUP($D174,'Compiled grid proposal'!$C$5:$C$22,'Compiled grid proposal'!E$5:E$22,"error",0,1)</f>
        <v>7.8000000000000007</v>
      </c>
      <c r="AH174" s="103">
        <f>_xlfn.XLOOKUP($D174,'Compiled grid proposal'!$C$5:$C$22,'Compiled grid proposal'!F$5:F$22,"error",0,1)</f>
        <v>2.8080000000000003</v>
      </c>
      <c r="AI174" s="103">
        <f>_xlfn.XLOOKUP($D174,'Compiled grid proposal'!$C$5:$C$22,'Compiled grid proposal'!G$5:G$22,"error",0,1)</f>
        <v>9.3600000000000012</v>
      </c>
      <c r="AJ174" s="103">
        <f>_xlfn.XLOOKUP($D174,'Compiled grid proposal'!$C$5:$C$22,'Compiled grid proposal'!H$5:H$22,"error",0,1)</f>
        <v>3.3696000000000002</v>
      </c>
      <c r="AK174" s="103">
        <f>_xlfn.XLOOKUP($D174,'Compiled grid proposal'!$C$5:$C$22,'Compiled grid proposal'!I$5:I$22,"error",0,1)</f>
        <v>11.232000000000001</v>
      </c>
      <c r="AL174" s="103">
        <f>_xlfn.XLOOKUP($D174,'Compiled grid proposal'!$C$5:$C$22,'Compiled grid proposal'!J$5:J$22,"error",0,1)</f>
        <v>4.04352</v>
      </c>
      <c r="AM174" s="103">
        <f>_xlfn.XLOOKUP($D174,'Compiled grid proposal'!$C$5:$C$22,'Compiled grid proposal'!K$5:K$22,"error",0,1)</f>
        <v>13.478400000000001</v>
      </c>
      <c r="AN174" s="103">
        <f>_xlfn.XLOOKUP($D174,'Compiled grid proposal'!$C$5:$C$22,'Compiled grid proposal'!L$5:L$22,"error",0,1)</f>
        <v>4.8522239999999996</v>
      </c>
      <c r="AO174" s="103">
        <f>_xlfn.XLOOKUP($D174,'Compiled grid proposal'!$C$5:$C$22,'Compiled grid proposal'!M$5:M$22,"error",0,1)</f>
        <v>16.17408</v>
      </c>
      <c r="AP174" s="103">
        <f>_xlfn.XLOOKUP($D174,'Compiled grid proposal'!$C$5:$C$22,'Compiled grid proposal'!N$5:N$22,"error",0,1)</f>
        <v>5.8226687999999998</v>
      </c>
      <c r="AQ174" s="103">
        <f>_xlfn.XLOOKUP($D174,'Compiled grid proposal'!$C$5:$C$22,'Compiled grid proposal'!O$5:O$22,"error",0,1)</f>
        <v>19.408895999999999</v>
      </c>
      <c r="AR174" s="103">
        <f>_xlfn.XLOOKUP($D174,'Compiled grid proposal'!$C$5:$C$22,'Compiled grid proposal'!P$5:P$22,"error",0,1)</f>
        <v>6.9872025599999992</v>
      </c>
      <c r="AS174" s="103">
        <f>_xlfn.XLOOKUP($D174,'Compiled grid proposal'!$C$5:$C$22,'Compiled grid proposal'!Q$5:Q$22,"error",0,1)</f>
        <v>23.290675199999999</v>
      </c>
      <c r="AT174" s="103">
        <f>_xlfn.XLOOKUP($D174,'Compiled grid proposal'!$C$5:$C$22,'Compiled grid proposal'!R$5:R$22,"error",0,1)</f>
        <v>8.3846430719999994</v>
      </c>
      <c r="AU174" s="103">
        <f>_xlfn.XLOOKUP($D174,'Compiled grid proposal'!$C$5:$C$22,'Compiled grid proposal'!S$5:S$22,"error",0,1)</f>
        <v>27.948810239999997</v>
      </c>
      <c r="AV174" s="103">
        <f>_xlfn.XLOOKUP($D174,'Compiled grid proposal'!$C$5:$C$22,'Compiled grid proposal'!T$5:T$22,"error",0,1)</f>
        <v>10.061571686399999</v>
      </c>
      <c r="AW174" s="103">
        <f>_xlfn.XLOOKUP($D174,'Compiled grid proposal'!$C$5:$C$22,'Compiled grid proposal'!U$5:U$22,"error",0,1)</f>
        <v>33.538572287999997</v>
      </c>
      <c r="AX174" s="103">
        <f>_xlfn.XLOOKUP($D174,'Compiled grid proposal'!$C$5:$C$22,'Compiled grid proposal'!V$5:V$22,"error",0,1)</f>
        <v>11.7</v>
      </c>
      <c r="AY174" s="103">
        <f>_xlfn.XLOOKUP($D174,'Compiled grid proposal'!$C$5:$C$22,'Compiled grid proposal'!W$5:W$22,"error",0,1)</f>
        <v>39</v>
      </c>
      <c r="BA174" s="115">
        <f t="shared" si="80"/>
        <v>1.3400000000000003</v>
      </c>
      <c r="BB174" s="115">
        <f t="shared" si="81"/>
        <v>4.8000000000000007</v>
      </c>
      <c r="BC174" s="115">
        <f t="shared" si="82"/>
        <v>-0.19199999999999973</v>
      </c>
      <c r="BD174" s="115">
        <f t="shared" si="83"/>
        <v>1.3600000000000012</v>
      </c>
      <c r="BE174" s="115">
        <f t="shared" si="84"/>
        <v>-0.63039999999999985</v>
      </c>
      <c r="BF174" s="115">
        <f t="shared" si="85"/>
        <v>-0.76799999999999891</v>
      </c>
      <c r="BG174" s="115">
        <f t="shared" si="86"/>
        <v>-4.95648</v>
      </c>
      <c r="BH174" s="115">
        <f t="shared" si="87"/>
        <v>1.4784000000000006</v>
      </c>
      <c r="BI174" s="115">
        <f t="shared" si="88"/>
        <v>-7.1977760000000011</v>
      </c>
      <c r="BJ174" s="115">
        <f t="shared" si="89"/>
        <v>0.17408000000000001</v>
      </c>
      <c r="BK174" s="115">
        <f t="shared" si="90"/>
        <v>-11.177331200000001</v>
      </c>
      <c r="BL174" s="115">
        <f t="shared" si="91"/>
        <v>-2.5911040000000014</v>
      </c>
      <c r="BM174" s="115">
        <f t="shared" si="92"/>
        <v>-15.01279744</v>
      </c>
      <c r="BN174" s="115">
        <f t="shared" si="93"/>
        <v>-5.709324800000001</v>
      </c>
      <c r="BO174" s="115">
        <f t="shared" si="94"/>
        <v>-24.615356928000001</v>
      </c>
      <c r="BP174" s="115">
        <f t="shared" si="95"/>
        <v>-15.051189760000003</v>
      </c>
      <c r="BQ174" s="115">
        <f t="shared" si="96"/>
        <v>-32.938428313599999</v>
      </c>
      <c r="BR174" s="115">
        <f t="shared" si="97"/>
        <v>-23.461427712000003</v>
      </c>
      <c r="BS174" s="115">
        <f t="shared" si="98"/>
        <v>-39.299999999999997</v>
      </c>
      <c r="BT174" s="115">
        <f t="shared" si="99"/>
        <v>-29</v>
      </c>
      <c r="BV174" s="116">
        <f t="shared" si="100"/>
        <v>1.3400000000000003</v>
      </c>
      <c r="BW174" s="116">
        <f t="shared" si="101"/>
        <v>1.6000000000000003</v>
      </c>
      <c r="BX174" s="116">
        <f t="shared" si="102"/>
        <v>-6.3999999999999904E-2</v>
      </c>
      <c r="BY174" s="116">
        <f t="shared" si="103"/>
        <v>0.17000000000000015</v>
      </c>
      <c r="BZ174" s="116">
        <f t="shared" si="104"/>
        <v>-0.15759999999999996</v>
      </c>
      <c r="CA174" s="116">
        <f t="shared" si="105"/>
        <v>-6.3999999999999904E-2</v>
      </c>
      <c r="CB174" s="116">
        <f t="shared" si="106"/>
        <v>-0.55071999999999999</v>
      </c>
      <c r="CC174" s="116">
        <f t="shared" si="107"/>
        <v>0.12320000000000005</v>
      </c>
      <c r="CD174" s="116">
        <f t="shared" si="108"/>
        <v>-0.59732580912863076</v>
      </c>
      <c r="CE174" s="116">
        <f t="shared" si="109"/>
        <v>1.0880000000000001E-2</v>
      </c>
      <c r="CF174" s="116">
        <f t="shared" si="110"/>
        <v>-0.65749007058823539</v>
      </c>
      <c r="CG174" s="116">
        <f t="shared" si="111"/>
        <v>-0.11777745454545462</v>
      </c>
      <c r="CH174" s="116">
        <f t="shared" si="112"/>
        <v>-0.68239988363636361</v>
      </c>
      <c r="CI174" s="116">
        <f t="shared" si="113"/>
        <v>-0.19687326896551727</v>
      </c>
      <c r="CJ174" s="116">
        <f t="shared" si="114"/>
        <v>-0.74591990690909094</v>
      </c>
      <c r="CK174" s="116">
        <f t="shared" si="115"/>
        <v>-0.35002766883720937</v>
      </c>
      <c r="CL174" s="116">
        <f t="shared" si="116"/>
        <v>-0.76600996078139538</v>
      </c>
      <c r="CM174" s="116">
        <f t="shared" si="117"/>
        <v>-0.41160399494736849</v>
      </c>
      <c r="CN174" s="116">
        <f t="shared" si="118"/>
        <v>-0.77058823529411757</v>
      </c>
      <c r="CO174" s="116">
        <f t="shared" si="119"/>
        <v>-0.4264705882352941</v>
      </c>
    </row>
    <row r="175" spans="1:93" ht="14.5" thickBot="1">
      <c r="A175" s="32" t="s">
        <v>194</v>
      </c>
      <c r="B175" s="33" t="s">
        <v>14</v>
      </c>
      <c r="C175" s="97">
        <v>3</v>
      </c>
      <c r="D175" s="33">
        <v>3</v>
      </c>
      <c r="E175" s="33">
        <v>3</v>
      </c>
      <c r="F175" s="33"/>
      <c r="G175" s="33"/>
      <c r="H175" s="33"/>
      <c r="I175" s="33"/>
      <c r="K175" s="103">
        <f>_xlfn.XLOOKUP($C175,'SQUO grid'!$B$4:$B$18,'SQUO grid'!C$4:C$18,"error",0,1)</f>
        <v>1</v>
      </c>
      <c r="L175" s="103">
        <f>_xlfn.XLOOKUP($C175,'SQUO grid'!$B$4:$B$18,'SQUO grid'!D$4:D$18,"error",0,1)</f>
        <v>3</v>
      </c>
      <c r="M175" s="103">
        <f>_xlfn.XLOOKUP($C175,'SQUO grid'!$B$4:$B$18,'SQUO grid'!E$4:E$18,"error",0,1)</f>
        <v>3</v>
      </c>
      <c r="N175" s="103">
        <f>_xlfn.XLOOKUP($C175,'SQUO grid'!$B$4:$B$18,'SQUO grid'!F$4:F$18,"error",0,1)</f>
        <v>8</v>
      </c>
      <c r="O175" s="103">
        <f>_xlfn.XLOOKUP($C175,'SQUO grid'!$B$4:$B$18,'SQUO grid'!G$4:G$18,"error",0,1)</f>
        <v>4</v>
      </c>
      <c r="P175" s="103">
        <f>_xlfn.XLOOKUP($C175,'SQUO grid'!$B$4:$B$18,'SQUO grid'!H$4:H$18,"error",0,1)</f>
        <v>12</v>
      </c>
      <c r="Q175" s="103">
        <f>_xlfn.XLOOKUP($C175,'SQUO grid'!$B$4:$B$18,'SQUO grid'!I$4:I$18,"error",0,1)</f>
        <v>9</v>
      </c>
      <c r="R175" s="103">
        <f>_xlfn.XLOOKUP($C175,'SQUO grid'!$B$4:$B$18,'SQUO grid'!J$4:J$18,"error",0,1)</f>
        <v>12</v>
      </c>
      <c r="S175" s="103">
        <f>_xlfn.XLOOKUP($C175,'SQUO grid'!$B$4:$B$18,'SQUO grid'!K$4:K$18,"error",0,1)</f>
        <v>12.05</v>
      </c>
      <c r="T175" s="103">
        <f>_xlfn.XLOOKUP($C175,'SQUO grid'!$B$4:$B$18,'SQUO grid'!L$4:L$18,"error",0,1)</f>
        <v>16</v>
      </c>
      <c r="U175" s="103">
        <f>_xlfn.XLOOKUP($C175,'SQUO grid'!$B$4:$B$18,'SQUO grid'!M$4:M$18,"error",0,1)</f>
        <v>17</v>
      </c>
      <c r="V175" s="103">
        <f>_xlfn.XLOOKUP($C175,'SQUO grid'!$B$4:$B$18,'SQUO grid'!N$4:N$18,"error",0,1)</f>
        <v>22</v>
      </c>
      <c r="W175" s="103">
        <f>_xlfn.XLOOKUP($C175,'SQUO grid'!$B$4:$B$18,'SQUO grid'!O$4:O$18,"error",0,1)</f>
        <v>22</v>
      </c>
      <c r="X175" s="103">
        <f>_xlfn.XLOOKUP($C175,'SQUO grid'!$B$4:$B$18,'SQUO grid'!P$4:P$18,"error",0,1)</f>
        <v>29</v>
      </c>
      <c r="Y175" s="103">
        <f>_xlfn.XLOOKUP($C175,'SQUO grid'!$B$4:$B$18,'SQUO grid'!Q$4:Q$18,"error",0,1)</f>
        <v>33</v>
      </c>
      <c r="Z175" s="103">
        <f>_xlfn.XLOOKUP($C175,'SQUO grid'!$B$4:$B$18,'SQUO grid'!R$4:R$18,"error",0,1)</f>
        <v>43</v>
      </c>
      <c r="AA175" s="103">
        <f>_xlfn.XLOOKUP($C175,'SQUO grid'!$B$4:$B$18,'SQUO grid'!S$4:S$18,"error",0,1)</f>
        <v>43</v>
      </c>
      <c r="AB175" s="103">
        <f>_xlfn.XLOOKUP($C175,'SQUO grid'!$B$4:$B$18,'SQUO grid'!T$4:T$18,"error",0,1)</f>
        <v>57</v>
      </c>
      <c r="AC175" s="103">
        <f>_xlfn.XLOOKUP($C175,'SQUO grid'!$B$4:$B$18,'SQUO grid'!U$4:U$18,"error",0,1)</f>
        <v>51</v>
      </c>
      <c r="AD175" s="103">
        <f>_xlfn.XLOOKUP($C175,'SQUO grid'!$B$4:$B$18,'SQUO grid'!V$4:V$18,"error",0,1)</f>
        <v>68</v>
      </c>
      <c r="AF175" s="103">
        <f>_xlfn.XLOOKUP($D175,'Compiled grid proposal'!$C$5:$C$22,'Compiled grid proposal'!D$5:D$22,"error",0,1)</f>
        <v>2.3400000000000003</v>
      </c>
      <c r="AG175" s="103">
        <f>_xlfn.XLOOKUP($D175,'Compiled grid proposal'!$C$5:$C$22,'Compiled grid proposal'!E$5:E$22,"error",0,1)</f>
        <v>7.8000000000000007</v>
      </c>
      <c r="AH175" s="103">
        <f>_xlfn.XLOOKUP($D175,'Compiled grid proposal'!$C$5:$C$22,'Compiled grid proposal'!F$5:F$22,"error",0,1)</f>
        <v>2.8080000000000003</v>
      </c>
      <c r="AI175" s="103">
        <f>_xlfn.XLOOKUP($D175,'Compiled grid proposal'!$C$5:$C$22,'Compiled grid proposal'!G$5:G$22,"error",0,1)</f>
        <v>9.3600000000000012</v>
      </c>
      <c r="AJ175" s="103">
        <f>_xlfn.XLOOKUP($D175,'Compiled grid proposal'!$C$5:$C$22,'Compiled grid proposal'!H$5:H$22,"error",0,1)</f>
        <v>3.3696000000000002</v>
      </c>
      <c r="AK175" s="103">
        <f>_xlfn.XLOOKUP($D175,'Compiled grid proposal'!$C$5:$C$22,'Compiled grid proposal'!I$5:I$22,"error",0,1)</f>
        <v>11.232000000000001</v>
      </c>
      <c r="AL175" s="103">
        <f>_xlfn.XLOOKUP($D175,'Compiled grid proposal'!$C$5:$C$22,'Compiled grid proposal'!J$5:J$22,"error",0,1)</f>
        <v>4.04352</v>
      </c>
      <c r="AM175" s="103">
        <f>_xlfn.XLOOKUP($D175,'Compiled grid proposal'!$C$5:$C$22,'Compiled grid proposal'!K$5:K$22,"error",0,1)</f>
        <v>13.478400000000001</v>
      </c>
      <c r="AN175" s="103">
        <f>_xlfn.XLOOKUP($D175,'Compiled grid proposal'!$C$5:$C$22,'Compiled grid proposal'!L$5:L$22,"error",0,1)</f>
        <v>4.8522239999999996</v>
      </c>
      <c r="AO175" s="103">
        <f>_xlfn.XLOOKUP($D175,'Compiled grid proposal'!$C$5:$C$22,'Compiled grid proposal'!M$5:M$22,"error",0,1)</f>
        <v>16.17408</v>
      </c>
      <c r="AP175" s="103">
        <f>_xlfn.XLOOKUP($D175,'Compiled grid proposal'!$C$5:$C$22,'Compiled grid proposal'!N$5:N$22,"error",0,1)</f>
        <v>5.8226687999999998</v>
      </c>
      <c r="AQ175" s="103">
        <f>_xlfn.XLOOKUP($D175,'Compiled grid proposal'!$C$5:$C$22,'Compiled grid proposal'!O$5:O$22,"error",0,1)</f>
        <v>19.408895999999999</v>
      </c>
      <c r="AR175" s="103">
        <f>_xlfn.XLOOKUP($D175,'Compiled grid proposal'!$C$5:$C$22,'Compiled grid proposal'!P$5:P$22,"error",0,1)</f>
        <v>6.9872025599999992</v>
      </c>
      <c r="AS175" s="103">
        <f>_xlfn.XLOOKUP($D175,'Compiled grid proposal'!$C$5:$C$22,'Compiled grid proposal'!Q$5:Q$22,"error",0,1)</f>
        <v>23.290675199999999</v>
      </c>
      <c r="AT175" s="103">
        <f>_xlfn.XLOOKUP($D175,'Compiled grid proposal'!$C$5:$C$22,'Compiled grid proposal'!R$5:R$22,"error",0,1)</f>
        <v>8.3846430719999994</v>
      </c>
      <c r="AU175" s="103">
        <f>_xlfn.XLOOKUP($D175,'Compiled grid proposal'!$C$5:$C$22,'Compiled grid proposal'!S$5:S$22,"error",0,1)</f>
        <v>27.948810239999997</v>
      </c>
      <c r="AV175" s="103">
        <f>_xlfn.XLOOKUP($D175,'Compiled grid proposal'!$C$5:$C$22,'Compiled grid proposal'!T$5:T$22,"error",0,1)</f>
        <v>10.061571686399999</v>
      </c>
      <c r="AW175" s="103">
        <f>_xlfn.XLOOKUP($D175,'Compiled grid proposal'!$C$5:$C$22,'Compiled grid proposal'!U$5:U$22,"error",0,1)</f>
        <v>33.538572287999997</v>
      </c>
      <c r="AX175" s="103">
        <f>_xlfn.XLOOKUP($D175,'Compiled grid proposal'!$C$5:$C$22,'Compiled grid proposal'!V$5:V$22,"error",0,1)</f>
        <v>11.7</v>
      </c>
      <c r="AY175" s="103">
        <f>_xlfn.XLOOKUP($D175,'Compiled grid proposal'!$C$5:$C$22,'Compiled grid proposal'!W$5:W$22,"error",0,1)</f>
        <v>39</v>
      </c>
      <c r="BA175" s="115">
        <f t="shared" si="80"/>
        <v>1.3400000000000003</v>
      </c>
      <c r="BB175" s="115">
        <f t="shared" si="81"/>
        <v>4.8000000000000007</v>
      </c>
      <c r="BC175" s="115">
        <f t="shared" si="82"/>
        <v>-0.19199999999999973</v>
      </c>
      <c r="BD175" s="115">
        <f t="shared" si="83"/>
        <v>1.3600000000000012</v>
      </c>
      <c r="BE175" s="115">
        <f t="shared" si="84"/>
        <v>-0.63039999999999985</v>
      </c>
      <c r="BF175" s="115">
        <f t="shared" si="85"/>
        <v>-0.76799999999999891</v>
      </c>
      <c r="BG175" s="115">
        <f t="shared" si="86"/>
        <v>-4.95648</v>
      </c>
      <c r="BH175" s="115">
        <f t="shared" si="87"/>
        <v>1.4784000000000006</v>
      </c>
      <c r="BI175" s="115">
        <f t="shared" si="88"/>
        <v>-7.1977760000000011</v>
      </c>
      <c r="BJ175" s="115">
        <f t="shared" si="89"/>
        <v>0.17408000000000001</v>
      </c>
      <c r="BK175" s="115">
        <f t="shared" si="90"/>
        <v>-11.177331200000001</v>
      </c>
      <c r="BL175" s="115">
        <f t="shared" si="91"/>
        <v>-2.5911040000000014</v>
      </c>
      <c r="BM175" s="115">
        <f t="shared" si="92"/>
        <v>-15.01279744</v>
      </c>
      <c r="BN175" s="115">
        <f t="shared" si="93"/>
        <v>-5.709324800000001</v>
      </c>
      <c r="BO175" s="115">
        <f t="shared" si="94"/>
        <v>-24.615356928000001</v>
      </c>
      <c r="BP175" s="115">
        <f t="shared" si="95"/>
        <v>-15.051189760000003</v>
      </c>
      <c r="BQ175" s="115">
        <f t="shared" si="96"/>
        <v>-32.938428313599999</v>
      </c>
      <c r="BR175" s="115">
        <f t="shared" si="97"/>
        <v>-23.461427712000003</v>
      </c>
      <c r="BS175" s="115">
        <f t="shared" si="98"/>
        <v>-39.299999999999997</v>
      </c>
      <c r="BT175" s="115">
        <f t="shared" si="99"/>
        <v>-29</v>
      </c>
      <c r="BV175" s="116">
        <f t="shared" si="100"/>
        <v>1.3400000000000003</v>
      </c>
      <c r="BW175" s="116">
        <f t="shared" si="101"/>
        <v>1.6000000000000003</v>
      </c>
      <c r="BX175" s="116">
        <f t="shared" si="102"/>
        <v>-6.3999999999999904E-2</v>
      </c>
      <c r="BY175" s="116">
        <f t="shared" si="103"/>
        <v>0.17000000000000015</v>
      </c>
      <c r="BZ175" s="116">
        <f t="shared" si="104"/>
        <v>-0.15759999999999996</v>
      </c>
      <c r="CA175" s="116">
        <f t="shared" si="105"/>
        <v>-6.3999999999999904E-2</v>
      </c>
      <c r="CB175" s="116">
        <f t="shared" si="106"/>
        <v>-0.55071999999999999</v>
      </c>
      <c r="CC175" s="116">
        <f t="shared" si="107"/>
        <v>0.12320000000000005</v>
      </c>
      <c r="CD175" s="116">
        <f t="shared" si="108"/>
        <v>-0.59732580912863076</v>
      </c>
      <c r="CE175" s="116">
        <f t="shared" si="109"/>
        <v>1.0880000000000001E-2</v>
      </c>
      <c r="CF175" s="116">
        <f t="shared" si="110"/>
        <v>-0.65749007058823539</v>
      </c>
      <c r="CG175" s="116">
        <f t="shared" si="111"/>
        <v>-0.11777745454545462</v>
      </c>
      <c r="CH175" s="116">
        <f t="shared" si="112"/>
        <v>-0.68239988363636361</v>
      </c>
      <c r="CI175" s="116">
        <f t="shared" si="113"/>
        <v>-0.19687326896551727</v>
      </c>
      <c r="CJ175" s="116">
        <f t="shared" si="114"/>
        <v>-0.74591990690909094</v>
      </c>
      <c r="CK175" s="116">
        <f t="shared" si="115"/>
        <v>-0.35002766883720937</v>
      </c>
      <c r="CL175" s="116">
        <f t="shared" si="116"/>
        <v>-0.76600996078139538</v>
      </c>
      <c r="CM175" s="116">
        <f t="shared" si="117"/>
        <v>-0.41160399494736849</v>
      </c>
      <c r="CN175" s="116">
        <f t="shared" si="118"/>
        <v>-0.77058823529411757</v>
      </c>
      <c r="CO175" s="116">
        <f t="shared" si="119"/>
        <v>-0.4264705882352941</v>
      </c>
    </row>
    <row r="176" spans="1:93" ht="14.5" thickBot="1">
      <c r="A176" s="32" t="s">
        <v>195</v>
      </c>
      <c r="B176" s="33" t="s">
        <v>14</v>
      </c>
      <c r="C176" s="97">
        <v>3</v>
      </c>
      <c r="D176" s="33">
        <v>3</v>
      </c>
      <c r="E176" s="33">
        <v>3</v>
      </c>
      <c r="F176" s="33"/>
      <c r="G176" s="33"/>
      <c r="H176" s="33"/>
      <c r="I176" s="33"/>
      <c r="K176" s="103">
        <f>_xlfn.XLOOKUP($C176,'SQUO grid'!$B$4:$B$18,'SQUO grid'!C$4:C$18,"error",0,1)</f>
        <v>1</v>
      </c>
      <c r="L176" s="103">
        <f>_xlfn.XLOOKUP($C176,'SQUO grid'!$B$4:$B$18,'SQUO grid'!D$4:D$18,"error",0,1)</f>
        <v>3</v>
      </c>
      <c r="M176" s="103">
        <f>_xlfn.XLOOKUP($C176,'SQUO grid'!$B$4:$B$18,'SQUO grid'!E$4:E$18,"error",0,1)</f>
        <v>3</v>
      </c>
      <c r="N176" s="103">
        <f>_xlfn.XLOOKUP($C176,'SQUO grid'!$B$4:$B$18,'SQUO grid'!F$4:F$18,"error",0,1)</f>
        <v>8</v>
      </c>
      <c r="O176" s="103">
        <f>_xlfn.XLOOKUP($C176,'SQUO grid'!$B$4:$B$18,'SQUO grid'!G$4:G$18,"error",0,1)</f>
        <v>4</v>
      </c>
      <c r="P176" s="103">
        <f>_xlfn.XLOOKUP($C176,'SQUO grid'!$B$4:$B$18,'SQUO grid'!H$4:H$18,"error",0,1)</f>
        <v>12</v>
      </c>
      <c r="Q176" s="103">
        <f>_xlfn.XLOOKUP($C176,'SQUO grid'!$B$4:$B$18,'SQUO grid'!I$4:I$18,"error",0,1)</f>
        <v>9</v>
      </c>
      <c r="R176" s="103">
        <f>_xlfn.XLOOKUP($C176,'SQUO grid'!$B$4:$B$18,'SQUO grid'!J$4:J$18,"error",0,1)</f>
        <v>12</v>
      </c>
      <c r="S176" s="103">
        <f>_xlfn.XLOOKUP($C176,'SQUO grid'!$B$4:$B$18,'SQUO grid'!K$4:K$18,"error",0,1)</f>
        <v>12.05</v>
      </c>
      <c r="T176" s="103">
        <f>_xlfn.XLOOKUP($C176,'SQUO grid'!$B$4:$B$18,'SQUO grid'!L$4:L$18,"error",0,1)</f>
        <v>16</v>
      </c>
      <c r="U176" s="103">
        <f>_xlfn.XLOOKUP($C176,'SQUO grid'!$B$4:$B$18,'SQUO grid'!M$4:M$18,"error",0,1)</f>
        <v>17</v>
      </c>
      <c r="V176" s="103">
        <f>_xlfn.XLOOKUP($C176,'SQUO grid'!$B$4:$B$18,'SQUO grid'!N$4:N$18,"error",0,1)</f>
        <v>22</v>
      </c>
      <c r="W176" s="103">
        <f>_xlfn.XLOOKUP($C176,'SQUO grid'!$B$4:$B$18,'SQUO grid'!O$4:O$18,"error",0,1)</f>
        <v>22</v>
      </c>
      <c r="X176" s="103">
        <f>_xlfn.XLOOKUP($C176,'SQUO grid'!$B$4:$B$18,'SQUO grid'!P$4:P$18,"error",0,1)</f>
        <v>29</v>
      </c>
      <c r="Y176" s="103">
        <f>_xlfn.XLOOKUP($C176,'SQUO grid'!$B$4:$B$18,'SQUO grid'!Q$4:Q$18,"error",0,1)</f>
        <v>33</v>
      </c>
      <c r="Z176" s="103">
        <f>_xlfn.XLOOKUP($C176,'SQUO grid'!$B$4:$B$18,'SQUO grid'!R$4:R$18,"error",0,1)</f>
        <v>43</v>
      </c>
      <c r="AA176" s="103">
        <f>_xlfn.XLOOKUP($C176,'SQUO grid'!$B$4:$B$18,'SQUO grid'!S$4:S$18,"error",0,1)</f>
        <v>43</v>
      </c>
      <c r="AB176" s="103">
        <f>_xlfn.XLOOKUP($C176,'SQUO grid'!$B$4:$B$18,'SQUO grid'!T$4:T$18,"error",0,1)</f>
        <v>57</v>
      </c>
      <c r="AC176" s="103">
        <f>_xlfn.XLOOKUP($C176,'SQUO grid'!$B$4:$B$18,'SQUO grid'!U$4:U$18,"error",0,1)</f>
        <v>51</v>
      </c>
      <c r="AD176" s="103">
        <f>_xlfn.XLOOKUP($C176,'SQUO grid'!$B$4:$B$18,'SQUO grid'!V$4:V$18,"error",0,1)</f>
        <v>68</v>
      </c>
      <c r="AF176" s="103">
        <f>_xlfn.XLOOKUP($D176,'Compiled grid proposal'!$C$5:$C$22,'Compiled grid proposal'!D$5:D$22,"error",0,1)</f>
        <v>2.3400000000000003</v>
      </c>
      <c r="AG176" s="103">
        <f>_xlfn.XLOOKUP($D176,'Compiled grid proposal'!$C$5:$C$22,'Compiled grid proposal'!E$5:E$22,"error",0,1)</f>
        <v>7.8000000000000007</v>
      </c>
      <c r="AH176" s="103">
        <f>_xlfn.XLOOKUP($D176,'Compiled grid proposal'!$C$5:$C$22,'Compiled grid proposal'!F$5:F$22,"error",0,1)</f>
        <v>2.8080000000000003</v>
      </c>
      <c r="AI176" s="103">
        <f>_xlfn.XLOOKUP($D176,'Compiled grid proposal'!$C$5:$C$22,'Compiled grid proposal'!G$5:G$22,"error",0,1)</f>
        <v>9.3600000000000012</v>
      </c>
      <c r="AJ176" s="103">
        <f>_xlfn.XLOOKUP($D176,'Compiled grid proposal'!$C$5:$C$22,'Compiled grid proposal'!H$5:H$22,"error",0,1)</f>
        <v>3.3696000000000002</v>
      </c>
      <c r="AK176" s="103">
        <f>_xlfn.XLOOKUP($D176,'Compiled grid proposal'!$C$5:$C$22,'Compiled grid proposal'!I$5:I$22,"error",0,1)</f>
        <v>11.232000000000001</v>
      </c>
      <c r="AL176" s="103">
        <f>_xlfn.XLOOKUP($D176,'Compiled grid proposal'!$C$5:$C$22,'Compiled grid proposal'!J$5:J$22,"error",0,1)</f>
        <v>4.04352</v>
      </c>
      <c r="AM176" s="103">
        <f>_xlfn.XLOOKUP($D176,'Compiled grid proposal'!$C$5:$C$22,'Compiled grid proposal'!K$5:K$22,"error",0,1)</f>
        <v>13.478400000000001</v>
      </c>
      <c r="AN176" s="103">
        <f>_xlfn.XLOOKUP($D176,'Compiled grid proposal'!$C$5:$C$22,'Compiled grid proposal'!L$5:L$22,"error",0,1)</f>
        <v>4.8522239999999996</v>
      </c>
      <c r="AO176" s="103">
        <f>_xlfn.XLOOKUP($D176,'Compiled grid proposal'!$C$5:$C$22,'Compiled grid proposal'!M$5:M$22,"error",0,1)</f>
        <v>16.17408</v>
      </c>
      <c r="AP176" s="103">
        <f>_xlfn.XLOOKUP($D176,'Compiled grid proposal'!$C$5:$C$22,'Compiled grid proposal'!N$5:N$22,"error",0,1)</f>
        <v>5.8226687999999998</v>
      </c>
      <c r="AQ176" s="103">
        <f>_xlfn.XLOOKUP($D176,'Compiled grid proposal'!$C$5:$C$22,'Compiled grid proposal'!O$5:O$22,"error",0,1)</f>
        <v>19.408895999999999</v>
      </c>
      <c r="AR176" s="103">
        <f>_xlfn.XLOOKUP($D176,'Compiled grid proposal'!$C$5:$C$22,'Compiled grid proposal'!P$5:P$22,"error",0,1)</f>
        <v>6.9872025599999992</v>
      </c>
      <c r="AS176" s="103">
        <f>_xlfn.XLOOKUP($D176,'Compiled grid proposal'!$C$5:$C$22,'Compiled grid proposal'!Q$5:Q$22,"error",0,1)</f>
        <v>23.290675199999999</v>
      </c>
      <c r="AT176" s="103">
        <f>_xlfn.XLOOKUP($D176,'Compiled grid proposal'!$C$5:$C$22,'Compiled grid proposal'!R$5:R$22,"error",0,1)</f>
        <v>8.3846430719999994</v>
      </c>
      <c r="AU176" s="103">
        <f>_xlfn.XLOOKUP($D176,'Compiled grid proposal'!$C$5:$C$22,'Compiled grid proposal'!S$5:S$22,"error",0,1)</f>
        <v>27.948810239999997</v>
      </c>
      <c r="AV176" s="103">
        <f>_xlfn.XLOOKUP($D176,'Compiled grid proposal'!$C$5:$C$22,'Compiled grid proposal'!T$5:T$22,"error",0,1)</f>
        <v>10.061571686399999</v>
      </c>
      <c r="AW176" s="103">
        <f>_xlfn.XLOOKUP($D176,'Compiled grid proposal'!$C$5:$C$22,'Compiled grid proposal'!U$5:U$22,"error",0,1)</f>
        <v>33.538572287999997</v>
      </c>
      <c r="AX176" s="103">
        <f>_xlfn.XLOOKUP($D176,'Compiled grid proposal'!$C$5:$C$22,'Compiled grid proposal'!V$5:V$22,"error",0,1)</f>
        <v>11.7</v>
      </c>
      <c r="AY176" s="103">
        <f>_xlfn.XLOOKUP($D176,'Compiled grid proposal'!$C$5:$C$22,'Compiled grid proposal'!W$5:W$22,"error",0,1)</f>
        <v>39</v>
      </c>
      <c r="BA176" s="115">
        <f t="shared" si="80"/>
        <v>1.3400000000000003</v>
      </c>
      <c r="BB176" s="115">
        <f t="shared" si="81"/>
        <v>4.8000000000000007</v>
      </c>
      <c r="BC176" s="115">
        <f t="shared" si="82"/>
        <v>-0.19199999999999973</v>
      </c>
      <c r="BD176" s="115">
        <f t="shared" si="83"/>
        <v>1.3600000000000012</v>
      </c>
      <c r="BE176" s="115">
        <f t="shared" si="84"/>
        <v>-0.63039999999999985</v>
      </c>
      <c r="BF176" s="115">
        <f t="shared" si="85"/>
        <v>-0.76799999999999891</v>
      </c>
      <c r="BG176" s="115">
        <f t="shared" si="86"/>
        <v>-4.95648</v>
      </c>
      <c r="BH176" s="115">
        <f t="shared" si="87"/>
        <v>1.4784000000000006</v>
      </c>
      <c r="BI176" s="115">
        <f t="shared" si="88"/>
        <v>-7.1977760000000011</v>
      </c>
      <c r="BJ176" s="115">
        <f t="shared" si="89"/>
        <v>0.17408000000000001</v>
      </c>
      <c r="BK176" s="115">
        <f t="shared" si="90"/>
        <v>-11.177331200000001</v>
      </c>
      <c r="BL176" s="115">
        <f t="shared" si="91"/>
        <v>-2.5911040000000014</v>
      </c>
      <c r="BM176" s="115">
        <f t="shared" si="92"/>
        <v>-15.01279744</v>
      </c>
      <c r="BN176" s="115">
        <f t="shared" si="93"/>
        <v>-5.709324800000001</v>
      </c>
      <c r="BO176" s="115">
        <f t="shared" si="94"/>
        <v>-24.615356928000001</v>
      </c>
      <c r="BP176" s="115">
        <f t="shared" si="95"/>
        <v>-15.051189760000003</v>
      </c>
      <c r="BQ176" s="115">
        <f t="shared" si="96"/>
        <v>-32.938428313599999</v>
      </c>
      <c r="BR176" s="115">
        <f t="shared" si="97"/>
        <v>-23.461427712000003</v>
      </c>
      <c r="BS176" s="115">
        <f t="shared" si="98"/>
        <v>-39.299999999999997</v>
      </c>
      <c r="BT176" s="115">
        <f t="shared" si="99"/>
        <v>-29</v>
      </c>
      <c r="BV176" s="116">
        <f t="shared" si="100"/>
        <v>1.3400000000000003</v>
      </c>
      <c r="BW176" s="116">
        <f t="shared" si="101"/>
        <v>1.6000000000000003</v>
      </c>
      <c r="BX176" s="116">
        <f t="shared" si="102"/>
        <v>-6.3999999999999904E-2</v>
      </c>
      <c r="BY176" s="116">
        <f t="shared" si="103"/>
        <v>0.17000000000000015</v>
      </c>
      <c r="BZ176" s="116">
        <f t="shared" si="104"/>
        <v>-0.15759999999999996</v>
      </c>
      <c r="CA176" s="116">
        <f t="shared" si="105"/>
        <v>-6.3999999999999904E-2</v>
      </c>
      <c r="CB176" s="116">
        <f t="shared" si="106"/>
        <v>-0.55071999999999999</v>
      </c>
      <c r="CC176" s="116">
        <f t="shared" si="107"/>
        <v>0.12320000000000005</v>
      </c>
      <c r="CD176" s="116">
        <f t="shared" si="108"/>
        <v>-0.59732580912863076</v>
      </c>
      <c r="CE176" s="116">
        <f t="shared" si="109"/>
        <v>1.0880000000000001E-2</v>
      </c>
      <c r="CF176" s="116">
        <f t="shared" si="110"/>
        <v>-0.65749007058823539</v>
      </c>
      <c r="CG176" s="116">
        <f t="shared" si="111"/>
        <v>-0.11777745454545462</v>
      </c>
      <c r="CH176" s="116">
        <f t="shared" si="112"/>
        <v>-0.68239988363636361</v>
      </c>
      <c r="CI176" s="116">
        <f t="shared" si="113"/>
        <v>-0.19687326896551727</v>
      </c>
      <c r="CJ176" s="116">
        <f t="shared" si="114"/>
        <v>-0.74591990690909094</v>
      </c>
      <c r="CK176" s="116">
        <f t="shared" si="115"/>
        <v>-0.35002766883720937</v>
      </c>
      <c r="CL176" s="116">
        <f t="shared" si="116"/>
        <v>-0.76600996078139538</v>
      </c>
      <c r="CM176" s="116">
        <f t="shared" si="117"/>
        <v>-0.41160399494736849</v>
      </c>
      <c r="CN176" s="116">
        <f t="shared" si="118"/>
        <v>-0.77058823529411757</v>
      </c>
      <c r="CO176" s="116">
        <f t="shared" si="119"/>
        <v>-0.4264705882352941</v>
      </c>
    </row>
    <row r="177" spans="1:93" ht="14.5" thickBot="1">
      <c r="A177" s="32" t="s">
        <v>196</v>
      </c>
      <c r="B177" s="33" t="s">
        <v>14</v>
      </c>
      <c r="C177" s="97">
        <v>3</v>
      </c>
      <c r="D177" s="33">
        <v>3</v>
      </c>
      <c r="E177" s="33">
        <v>3</v>
      </c>
      <c r="F177" s="33"/>
      <c r="G177" s="33"/>
      <c r="H177" s="33"/>
      <c r="I177" s="33"/>
      <c r="K177" s="103">
        <f>_xlfn.XLOOKUP($C177,'SQUO grid'!$B$4:$B$18,'SQUO grid'!C$4:C$18,"error",0,1)</f>
        <v>1</v>
      </c>
      <c r="L177" s="103">
        <f>_xlfn.XLOOKUP($C177,'SQUO grid'!$B$4:$B$18,'SQUO grid'!D$4:D$18,"error",0,1)</f>
        <v>3</v>
      </c>
      <c r="M177" s="103">
        <f>_xlfn.XLOOKUP($C177,'SQUO grid'!$B$4:$B$18,'SQUO grid'!E$4:E$18,"error",0,1)</f>
        <v>3</v>
      </c>
      <c r="N177" s="103">
        <f>_xlfn.XLOOKUP($C177,'SQUO grid'!$B$4:$B$18,'SQUO grid'!F$4:F$18,"error",0,1)</f>
        <v>8</v>
      </c>
      <c r="O177" s="103">
        <f>_xlfn.XLOOKUP($C177,'SQUO grid'!$B$4:$B$18,'SQUO grid'!G$4:G$18,"error",0,1)</f>
        <v>4</v>
      </c>
      <c r="P177" s="103">
        <f>_xlfn.XLOOKUP($C177,'SQUO grid'!$B$4:$B$18,'SQUO grid'!H$4:H$18,"error",0,1)</f>
        <v>12</v>
      </c>
      <c r="Q177" s="103">
        <f>_xlfn.XLOOKUP($C177,'SQUO grid'!$B$4:$B$18,'SQUO grid'!I$4:I$18,"error",0,1)</f>
        <v>9</v>
      </c>
      <c r="R177" s="103">
        <f>_xlfn.XLOOKUP($C177,'SQUO grid'!$B$4:$B$18,'SQUO grid'!J$4:J$18,"error",0,1)</f>
        <v>12</v>
      </c>
      <c r="S177" s="103">
        <f>_xlfn.XLOOKUP($C177,'SQUO grid'!$B$4:$B$18,'SQUO grid'!K$4:K$18,"error",0,1)</f>
        <v>12.05</v>
      </c>
      <c r="T177" s="103">
        <f>_xlfn.XLOOKUP($C177,'SQUO grid'!$B$4:$B$18,'SQUO grid'!L$4:L$18,"error",0,1)</f>
        <v>16</v>
      </c>
      <c r="U177" s="103">
        <f>_xlfn.XLOOKUP($C177,'SQUO grid'!$B$4:$B$18,'SQUO grid'!M$4:M$18,"error",0,1)</f>
        <v>17</v>
      </c>
      <c r="V177" s="103">
        <f>_xlfn.XLOOKUP($C177,'SQUO grid'!$B$4:$B$18,'SQUO grid'!N$4:N$18,"error",0,1)</f>
        <v>22</v>
      </c>
      <c r="W177" s="103">
        <f>_xlfn.XLOOKUP($C177,'SQUO grid'!$B$4:$B$18,'SQUO grid'!O$4:O$18,"error",0,1)</f>
        <v>22</v>
      </c>
      <c r="X177" s="103">
        <f>_xlfn.XLOOKUP($C177,'SQUO grid'!$B$4:$B$18,'SQUO grid'!P$4:P$18,"error",0,1)</f>
        <v>29</v>
      </c>
      <c r="Y177" s="103">
        <f>_xlfn.XLOOKUP($C177,'SQUO grid'!$B$4:$B$18,'SQUO grid'!Q$4:Q$18,"error",0,1)</f>
        <v>33</v>
      </c>
      <c r="Z177" s="103">
        <f>_xlfn.XLOOKUP($C177,'SQUO grid'!$B$4:$B$18,'SQUO grid'!R$4:R$18,"error",0,1)</f>
        <v>43</v>
      </c>
      <c r="AA177" s="103">
        <f>_xlfn.XLOOKUP($C177,'SQUO grid'!$B$4:$B$18,'SQUO grid'!S$4:S$18,"error",0,1)</f>
        <v>43</v>
      </c>
      <c r="AB177" s="103">
        <f>_xlfn.XLOOKUP($C177,'SQUO grid'!$B$4:$B$18,'SQUO grid'!T$4:T$18,"error",0,1)</f>
        <v>57</v>
      </c>
      <c r="AC177" s="103">
        <f>_xlfn.XLOOKUP($C177,'SQUO grid'!$B$4:$B$18,'SQUO grid'!U$4:U$18,"error",0,1)</f>
        <v>51</v>
      </c>
      <c r="AD177" s="103">
        <f>_xlfn.XLOOKUP($C177,'SQUO grid'!$B$4:$B$18,'SQUO grid'!V$4:V$18,"error",0,1)</f>
        <v>68</v>
      </c>
      <c r="AF177" s="103">
        <f>_xlfn.XLOOKUP($D177,'Compiled grid proposal'!$C$5:$C$22,'Compiled grid proposal'!D$5:D$22,"error",0,1)</f>
        <v>2.3400000000000003</v>
      </c>
      <c r="AG177" s="103">
        <f>_xlfn.XLOOKUP($D177,'Compiled grid proposal'!$C$5:$C$22,'Compiled grid proposal'!E$5:E$22,"error",0,1)</f>
        <v>7.8000000000000007</v>
      </c>
      <c r="AH177" s="103">
        <f>_xlfn.XLOOKUP($D177,'Compiled grid proposal'!$C$5:$C$22,'Compiled grid proposal'!F$5:F$22,"error",0,1)</f>
        <v>2.8080000000000003</v>
      </c>
      <c r="AI177" s="103">
        <f>_xlfn.XLOOKUP($D177,'Compiled grid proposal'!$C$5:$C$22,'Compiled grid proposal'!G$5:G$22,"error",0,1)</f>
        <v>9.3600000000000012</v>
      </c>
      <c r="AJ177" s="103">
        <f>_xlfn.XLOOKUP($D177,'Compiled grid proposal'!$C$5:$C$22,'Compiled grid proposal'!H$5:H$22,"error",0,1)</f>
        <v>3.3696000000000002</v>
      </c>
      <c r="AK177" s="103">
        <f>_xlfn.XLOOKUP($D177,'Compiled grid proposal'!$C$5:$C$22,'Compiled grid proposal'!I$5:I$22,"error",0,1)</f>
        <v>11.232000000000001</v>
      </c>
      <c r="AL177" s="103">
        <f>_xlfn.XLOOKUP($D177,'Compiled grid proposal'!$C$5:$C$22,'Compiled grid proposal'!J$5:J$22,"error",0,1)</f>
        <v>4.04352</v>
      </c>
      <c r="AM177" s="103">
        <f>_xlfn.XLOOKUP($D177,'Compiled grid proposal'!$C$5:$C$22,'Compiled grid proposal'!K$5:K$22,"error",0,1)</f>
        <v>13.478400000000001</v>
      </c>
      <c r="AN177" s="103">
        <f>_xlfn.XLOOKUP($D177,'Compiled grid proposal'!$C$5:$C$22,'Compiled grid proposal'!L$5:L$22,"error",0,1)</f>
        <v>4.8522239999999996</v>
      </c>
      <c r="AO177" s="103">
        <f>_xlfn.XLOOKUP($D177,'Compiled grid proposal'!$C$5:$C$22,'Compiled grid proposal'!M$5:M$22,"error",0,1)</f>
        <v>16.17408</v>
      </c>
      <c r="AP177" s="103">
        <f>_xlfn.XLOOKUP($D177,'Compiled grid proposal'!$C$5:$C$22,'Compiled grid proposal'!N$5:N$22,"error",0,1)</f>
        <v>5.8226687999999998</v>
      </c>
      <c r="AQ177" s="103">
        <f>_xlfn.XLOOKUP($D177,'Compiled grid proposal'!$C$5:$C$22,'Compiled grid proposal'!O$5:O$22,"error",0,1)</f>
        <v>19.408895999999999</v>
      </c>
      <c r="AR177" s="103">
        <f>_xlfn.XLOOKUP($D177,'Compiled grid proposal'!$C$5:$C$22,'Compiled grid proposal'!P$5:P$22,"error",0,1)</f>
        <v>6.9872025599999992</v>
      </c>
      <c r="AS177" s="103">
        <f>_xlfn.XLOOKUP($D177,'Compiled grid proposal'!$C$5:$C$22,'Compiled grid proposal'!Q$5:Q$22,"error",0,1)</f>
        <v>23.290675199999999</v>
      </c>
      <c r="AT177" s="103">
        <f>_xlfn.XLOOKUP($D177,'Compiled grid proposal'!$C$5:$C$22,'Compiled grid proposal'!R$5:R$22,"error",0,1)</f>
        <v>8.3846430719999994</v>
      </c>
      <c r="AU177" s="103">
        <f>_xlfn.XLOOKUP($D177,'Compiled grid proposal'!$C$5:$C$22,'Compiled grid proposal'!S$5:S$22,"error",0,1)</f>
        <v>27.948810239999997</v>
      </c>
      <c r="AV177" s="103">
        <f>_xlfn.XLOOKUP($D177,'Compiled grid proposal'!$C$5:$C$22,'Compiled grid proposal'!T$5:T$22,"error",0,1)</f>
        <v>10.061571686399999</v>
      </c>
      <c r="AW177" s="103">
        <f>_xlfn.XLOOKUP($D177,'Compiled grid proposal'!$C$5:$C$22,'Compiled grid proposal'!U$5:U$22,"error",0,1)</f>
        <v>33.538572287999997</v>
      </c>
      <c r="AX177" s="103">
        <f>_xlfn.XLOOKUP($D177,'Compiled grid proposal'!$C$5:$C$22,'Compiled grid proposal'!V$5:V$22,"error",0,1)</f>
        <v>11.7</v>
      </c>
      <c r="AY177" s="103">
        <f>_xlfn.XLOOKUP($D177,'Compiled grid proposal'!$C$5:$C$22,'Compiled grid proposal'!W$5:W$22,"error",0,1)</f>
        <v>39</v>
      </c>
      <c r="BA177" s="115">
        <f t="shared" si="80"/>
        <v>1.3400000000000003</v>
      </c>
      <c r="BB177" s="115">
        <f t="shared" si="81"/>
        <v>4.8000000000000007</v>
      </c>
      <c r="BC177" s="115">
        <f t="shared" si="82"/>
        <v>-0.19199999999999973</v>
      </c>
      <c r="BD177" s="115">
        <f t="shared" si="83"/>
        <v>1.3600000000000012</v>
      </c>
      <c r="BE177" s="115">
        <f t="shared" si="84"/>
        <v>-0.63039999999999985</v>
      </c>
      <c r="BF177" s="115">
        <f t="shared" si="85"/>
        <v>-0.76799999999999891</v>
      </c>
      <c r="BG177" s="115">
        <f t="shared" si="86"/>
        <v>-4.95648</v>
      </c>
      <c r="BH177" s="115">
        <f t="shared" si="87"/>
        <v>1.4784000000000006</v>
      </c>
      <c r="BI177" s="115">
        <f t="shared" si="88"/>
        <v>-7.1977760000000011</v>
      </c>
      <c r="BJ177" s="115">
        <f t="shared" si="89"/>
        <v>0.17408000000000001</v>
      </c>
      <c r="BK177" s="115">
        <f t="shared" si="90"/>
        <v>-11.177331200000001</v>
      </c>
      <c r="BL177" s="115">
        <f t="shared" si="91"/>
        <v>-2.5911040000000014</v>
      </c>
      <c r="BM177" s="115">
        <f t="shared" si="92"/>
        <v>-15.01279744</v>
      </c>
      <c r="BN177" s="115">
        <f t="shared" si="93"/>
        <v>-5.709324800000001</v>
      </c>
      <c r="BO177" s="115">
        <f t="shared" si="94"/>
        <v>-24.615356928000001</v>
      </c>
      <c r="BP177" s="115">
        <f t="shared" si="95"/>
        <v>-15.051189760000003</v>
      </c>
      <c r="BQ177" s="115">
        <f t="shared" si="96"/>
        <v>-32.938428313599999</v>
      </c>
      <c r="BR177" s="115">
        <f t="shared" si="97"/>
        <v>-23.461427712000003</v>
      </c>
      <c r="BS177" s="115">
        <f t="shared" si="98"/>
        <v>-39.299999999999997</v>
      </c>
      <c r="BT177" s="115">
        <f t="shared" si="99"/>
        <v>-29</v>
      </c>
      <c r="BV177" s="116">
        <f t="shared" si="100"/>
        <v>1.3400000000000003</v>
      </c>
      <c r="BW177" s="116">
        <f t="shared" si="101"/>
        <v>1.6000000000000003</v>
      </c>
      <c r="BX177" s="116">
        <f t="shared" si="102"/>
        <v>-6.3999999999999904E-2</v>
      </c>
      <c r="BY177" s="116">
        <f t="shared" si="103"/>
        <v>0.17000000000000015</v>
      </c>
      <c r="BZ177" s="116">
        <f t="shared" si="104"/>
        <v>-0.15759999999999996</v>
      </c>
      <c r="CA177" s="116">
        <f t="shared" si="105"/>
        <v>-6.3999999999999904E-2</v>
      </c>
      <c r="CB177" s="116">
        <f t="shared" si="106"/>
        <v>-0.55071999999999999</v>
      </c>
      <c r="CC177" s="116">
        <f t="shared" si="107"/>
        <v>0.12320000000000005</v>
      </c>
      <c r="CD177" s="116">
        <f t="shared" si="108"/>
        <v>-0.59732580912863076</v>
      </c>
      <c r="CE177" s="116">
        <f t="shared" si="109"/>
        <v>1.0880000000000001E-2</v>
      </c>
      <c r="CF177" s="116">
        <f t="shared" si="110"/>
        <v>-0.65749007058823539</v>
      </c>
      <c r="CG177" s="116">
        <f t="shared" si="111"/>
        <v>-0.11777745454545462</v>
      </c>
      <c r="CH177" s="116">
        <f t="shared" si="112"/>
        <v>-0.68239988363636361</v>
      </c>
      <c r="CI177" s="116">
        <f t="shared" si="113"/>
        <v>-0.19687326896551727</v>
      </c>
      <c r="CJ177" s="116">
        <f t="shared" si="114"/>
        <v>-0.74591990690909094</v>
      </c>
      <c r="CK177" s="116">
        <f t="shared" si="115"/>
        <v>-0.35002766883720937</v>
      </c>
      <c r="CL177" s="116">
        <f t="shared" si="116"/>
        <v>-0.76600996078139538</v>
      </c>
      <c r="CM177" s="116">
        <f t="shared" si="117"/>
        <v>-0.41160399494736849</v>
      </c>
      <c r="CN177" s="116">
        <f t="shared" si="118"/>
        <v>-0.77058823529411757</v>
      </c>
      <c r="CO177" s="116">
        <f t="shared" si="119"/>
        <v>-0.4264705882352941</v>
      </c>
    </row>
    <row r="178" spans="1:93" ht="14.5" thickBot="1">
      <c r="A178" s="32" t="s">
        <v>197</v>
      </c>
      <c r="B178" s="33" t="s">
        <v>14</v>
      </c>
      <c r="C178" s="97">
        <v>3</v>
      </c>
      <c r="D178" s="33">
        <v>3</v>
      </c>
      <c r="E178" s="33">
        <v>3</v>
      </c>
      <c r="F178" s="33"/>
      <c r="G178" s="33"/>
      <c r="H178" s="33"/>
      <c r="I178" s="33"/>
      <c r="K178" s="103">
        <f>_xlfn.XLOOKUP($C178,'SQUO grid'!$B$4:$B$18,'SQUO grid'!C$4:C$18,"error",0,1)</f>
        <v>1</v>
      </c>
      <c r="L178" s="103">
        <f>_xlfn.XLOOKUP($C178,'SQUO grid'!$B$4:$B$18,'SQUO grid'!D$4:D$18,"error",0,1)</f>
        <v>3</v>
      </c>
      <c r="M178" s="103">
        <f>_xlfn.XLOOKUP($C178,'SQUO grid'!$B$4:$B$18,'SQUO grid'!E$4:E$18,"error",0,1)</f>
        <v>3</v>
      </c>
      <c r="N178" s="103">
        <f>_xlfn.XLOOKUP($C178,'SQUO grid'!$B$4:$B$18,'SQUO grid'!F$4:F$18,"error",0,1)</f>
        <v>8</v>
      </c>
      <c r="O178" s="103">
        <f>_xlfn.XLOOKUP($C178,'SQUO grid'!$B$4:$B$18,'SQUO grid'!G$4:G$18,"error",0,1)</f>
        <v>4</v>
      </c>
      <c r="P178" s="103">
        <f>_xlfn.XLOOKUP($C178,'SQUO grid'!$B$4:$B$18,'SQUO grid'!H$4:H$18,"error",0,1)</f>
        <v>12</v>
      </c>
      <c r="Q178" s="103">
        <f>_xlfn.XLOOKUP($C178,'SQUO grid'!$B$4:$B$18,'SQUO grid'!I$4:I$18,"error",0,1)</f>
        <v>9</v>
      </c>
      <c r="R178" s="103">
        <f>_xlfn.XLOOKUP($C178,'SQUO grid'!$B$4:$B$18,'SQUO grid'!J$4:J$18,"error",0,1)</f>
        <v>12</v>
      </c>
      <c r="S178" s="103">
        <f>_xlfn.XLOOKUP($C178,'SQUO grid'!$B$4:$B$18,'SQUO grid'!K$4:K$18,"error",0,1)</f>
        <v>12.05</v>
      </c>
      <c r="T178" s="103">
        <f>_xlfn.XLOOKUP($C178,'SQUO grid'!$B$4:$B$18,'SQUO grid'!L$4:L$18,"error",0,1)</f>
        <v>16</v>
      </c>
      <c r="U178" s="103">
        <f>_xlfn.XLOOKUP($C178,'SQUO grid'!$B$4:$B$18,'SQUO grid'!M$4:M$18,"error",0,1)</f>
        <v>17</v>
      </c>
      <c r="V178" s="103">
        <f>_xlfn.XLOOKUP($C178,'SQUO grid'!$B$4:$B$18,'SQUO grid'!N$4:N$18,"error",0,1)</f>
        <v>22</v>
      </c>
      <c r="W178" s="103">
        <f>_xlfn.XLOOKUP($C178,'SQUO grid'!$B$4:$B$18,'SQUO grid'!O$4:O$18,"error",0,1)</f>
        <v>22</v>
      </c>
      <c r="X178" s="103">
        <f>_xlfn.XLOOKUP($C178,'SQUO grid'!$B$4:$B$18,'SQUO grid'!P$4:P$18,"error",0,1)</f>
        <v>29</v>
      </c>
      <c r="Y178" s="103">
        <f>_xlfn.XLOOKUP($C178,'SQUO grid'!$B$4:$B$18,'SQUO grid'!Q$4:Q$18,"error",0,1)</f>
        <v>33</v>
      </c>
      <c r="Z178" s="103">
        <f>_xlfn.XLOOKUP($C178,'SQUO grid'!$B$4:$B$18,'SQUO grid'!R$4:R$18,"error",0,1)</f>
        <v>43</v>
      </c>
      <c r="AA178" s="103">
        <f>_xlfn.XLOOKUP($C178,'SQUO grid'!$B$4:$B$18,'SQUO grid'!S$4:S$18,"error",0,1)</f>
        <v>43</v>
      </c>
      <c r="AB178" s="103">
        <f>_xlfn.XLOOKUP($C178,'SQUO grid'!$B$4:$B$18,'SQUO grid'!T$4:T$18,"error",0,1)</f>
        <v>57</v>
      </c>
      <c r="AC178" s="103">
        <f>_xlfn.XLOOKUP($C178,'SQUO grid'!$B$4:$B$18,'SQUO grid'!U$4:U$18,"error",0,1)</f>
        <v>51</v>
      </c>
      <c r="AD178" s="103">
        <f>_xlfn.XLOOKUP($C178,'SQUO grid'!$B$4:$B$18,'SQUO grid'!V$4:V$18,"error",0,1)</f>
        <v>68</v>
      </c>
      <c r="AF178" s="103">
        <f>_xlfn.XLOOKUP($D178,'Compiled grid proposal'!$C$5:$C$22,'Compiled grid proposal'!D$5:D$22,"error",0,1)</f>
        <v>2.3400000000000003</v>
      </c>
      <c r="AG178" s="103">
        <f>_xlfn.XLOOKUP($D178,'Compiled grid proposal'!$C$5:$C$22,'Compiled grid proposal'!E$5:E$22,"error",0,1)</f>
        <v>7.8000000000000007</v>
      </c>
      <c r="AH178" s="103">
        <f>_xlfn.XLOOKUP($D178,'Compiled grid proposal'!$C$5:$C$22,'Compiled grid proposal'!F$5:F$22,"error",0,1)</f>
        <v>2.8080000000000003</v>
      </c>
      <c r="AI178" s="103">
        <f>_xlfn.XLOOKUP($D178,'Compiled grid proposal'!$C$5:$C$22,'Compiled grid proposal'!G$5:G$22,"error",0,1)</f>
        <v>9.3600000000000012</v>
      </c>
      <c r="AJ178" s="103">
        <f>_xlfn.XLOOKUP($D178,'Compiled grid proposal'!$C$5:$C$22,'Compiled grid proposal'!H$5:H$22,"error",0,1)</f>
        <v>3.3696000000000002</v>
      </c>
      <c r="AK178" s="103">
        <f>_xlfn.XLOOKUP($D178,'Compiled grid proposal'!$C$5:$C$22,'Compiled grid proposal'!I$5:I$22,"error",0,1)</f>
        <v>11.232000000000001</v>
      </c>
      <c r="AL178" s="103">
        <f>_xlfn.XLOOKUP($D178,'Compiled grid proposal'!$C$5:$C$22,'Compiled grid proposal'!J$5:J$22,"error",0,1)</f>
        <v>4.04352</v>
      </c>
      <c r="AM178" s="103">
        <f>_xlfn.XLOOKUP($D178,'Compiled grid proposal'!$C$5:$C$22,'Compiled grid proposal'!K$5:K$22,"error",0,1)</f>
        <v>13.478400000000001</v>
      </c>
      <c r="AN178" s="103">
        <f>_xlfn.XLOOKUP($D178,'Compiled grid proposal'!$C$5:$C$22,'Compiled grid proposal'!L$5:L$22,"error",0,1)</f>
        <v>4.8522239999999996</v>
      </c>
      <c r="AO178" s="103">
        <f>_xlfn.XLOOKUP($D178,'Compiled grid proposal'!$C$5:$C$22,'Compiled grid proposal'!M$5:M$22,"error",0,1)</f>
        <v>16.17408</v>
      </c>
      <c r="AP178" s="103">
        <f>_xlfn.XLOOKUP($D178,'Compiled grid proposal'!$C$5:$C$22,'Compiled grid proposal'!N$5:N$22,"error",0,1)</f>
        <v>5.8226687999999998</v>
      </c>
      <c r="AQ178" s="103">
        <f>_xlfn.XLOOKUP($D178,'Compiled grid proposal'!$C$5:$C$22,'Compiled grid proposal'!O$5:O$22,"error",0,1)</f>
        <v>19.408895999999999</v>
      </c>
      <c r="AR178" s="103">
        <f>_xlfn.XLOOKUP($D178,'Compiled grid proposal'!$C$5:$C$22,'Compiled grid proposal'!P$5:P$22,"error",0,1)</f>
        <v>6.9872025599999992</v>
      </c>
      <c r="AS178" s="103">
        <f>_xlfn.XLOOKUP($D178,'Compiled grid proposal'!$C$5:$C$22,'Compiled grid proposal'!Q$5:Q$22,"error",0,1)</f>
        <v>23.290675199999999</v>
      </c>
      <c r="AT178" s="103">
        <f>_xlfn.XLOOKUP($D178,'Compiled grid proposal'!$C$5:$C$22,'Compiled grid proposal'!R$5:R$22,"error",0,1)</f>
        <v>8.3846430719999994</v>
      </c>
      <c r="AU178" s="103">
        <f>_xlfn.XLOOKUP($D178,'Compiled grid proposal'!$C$5:$C$22,'Compiled grid proposal'!S$5:S$22,"error",0,1)</f>
        <v>27.948810239999997</v>
      </c>
      <c r="AV178" s="103">
        <f>_xlfn.XLOOKUP($D178,'Compiled grid proposal'!$C$5:$C$22,'Compiled grid proposal'!T$5:T$22,"error",0,1)</f>
        <v>10.061571686399999</v>
      </c>
      <c r="AW178" s="103">
        <f>_xlfn.XLOOKUP($D178,'Compiled grid proposal'!$C$5:$C$22,'Compiled grid proposal'!U$5:U$22,"error",0,1)</f>
        <v>33.538572287999997</v>
      </c>
      <c r="AX178" s="103">
        <f>_xlfn.XLOOKUP($D178,'Compiled grid proposal'!$C$5:$C$22,'Compiled grid proposal'!V$5:V$22,"error",0,1)</f>
        <v>11.7</v>
      </c>
      <c r="AY178" s="103">
        <f>_xlfn.XLOOKUP($D178,'Compiled grid proposal'!$C$5:$C$22,'Compiled grid proposal'!W$5:W$22,"error",0,1)</f>
        <v>39</v>
      </c>
      <c r="BA178" s="115">
        <f t="shared" si="80"/>
        <v>1.3400000000000003</v>
      </c>
      <c r="BB178" s="115">
        <f t="shared" si="81"/>
        <v>4.8000000000000007</v>
      </c>
      <c r="BC178" s="115">
        <f t="shared" si="82"/>
        <v>-0.19199999999999973</v>
      </c>
      <c r="BD178" s="115">
        <f t="shared" si="83"/>
        <v>1.3600000000000012</v>
      </c>
      <c r="BE178" s="115">
        <f t="shared" si="84"/>
        <v>-0.63039999999999985</v>
      </c>
      <c r="BF178" s="115">
        <f t="shared" si="85"/>
        <v>-0.76799999999999891</v>
      </c>
      <c r="BG178" s="115">
        <f t="shared" si="86"/>
        <v>-4.95648</v>
      </c>
      <c r="BH178" s="115">
        <f t="shared" si="87"/>
        <v>1.4784000000000006</v>
      </c>
      <c r="BI178" s="115">
        <f t="shared" si="88"/>
        <v>-7.1977760000000011</v>
      </c>
      <c r="BJ178" s="115">
        <f t="shared" si="89"/>
        <v>0.17408000000000001</v>
      </c>
      <c r="BK178" s="115">
        <f t="shared" si="90"/>
        <v>-11.177331200000001</v>
      </c>
      <c r="BL178" s="115">
        <f t="shared" si="91"/>
        <v>-2.5911040000000014</v>
      </c>
      <c r="BM178" s="115">
        <f t="shared" si="92"/>
        <v>-15.01279744</v>
      </c>
      <c r="BN178" s="115">
        <f t="shared" si="93"/>
        <v>-5.709324800000001</v>
      </c>
      <c r="BO178" s="115">
        <f t="shared" si="94"/>
        <v>-24.615356928000001</v>
      </c>
      <c r="BP178" s="115">
        <f t="shared" si="95"/>
        <v>-15.051189760000003</v>
      </c>
      <c r="BQ178" s="115">
        <f t="shared" si="96"/>
        <v>-32.938428313599999</v>
      </c>
      <c r="BR178" s="115">
        <f t="shared" si="97"/>
        <v>-23.461427712000003</v>
      </c>
      <c r="BS178" s="115">
        <f t="shared" si="98"/>
        <v>-39.299999999999997</v>
      </c>
      <c r="BT178" s="115">
        <f t="shared" si="99"/>
        <v>-29</v>
      </c>
      <c r="BV178" s="116">
        <f t="shared" si="100"/>
        <v>1.3400000000000003</v>
      </c>
      <c r="BW178" s="116">
        <f t="shared" si="101"/>
        <v>1.6000000000000003</v>
      </c>
      <c r="BX178" s="116">
        <f t="shared" si="102"/>
        <v>-6.3999999999999904E-2</v>
      </c>
      <c r="BY178" s="116">
        <f t="shared" si="103"/>
        <v>0.17000000000000015</v>
      </c>
      <c r="BZ178" s="116">
        <f t="shared" si="104"/>
        <v>-0.15759999999999996</v>
      </c>
      <c r="CA178" s="116">
        <f t="shared" si="105"/>
        <v>-6.3999999999999904E-2</v>
      </c>
      <c r="CB178" s="116">
        <f t="shared" si="106"/>
        <v>-0.55071999999999999</v>
      </c>
      <c r="CC178" s="116">
        <f t="shared" si="107"/>
        <v>0.12320000000000005</v>
      </c>
      <c r="CD178" s="116">
        <f t="shared" si="108"/>
        <v>-0.59732580912863076</v>
      </c>
      <c r="CE178" s="116">
        <f t="shared" si="109"/>
        <v>1.0880000000000001E-2</v>
      </c>
      <c r="CF178" s="116">
        <f t="shared" si="110"/>
        <v>-0.65749007058823539</v>
      </c>
      <c r="CG178" s="116">
        <f t="shared" si="111"/>
        <v>-0.11777745454545462</v>
      </c>
      <c r="CH178" s="116">
        <f t="shared" si="112"/>
        <v>-0.68239988363636361</v>
      </c>
      <c r="CI178" s="116">
        <f t="shared" si="113"/>
        <v>-0.19687326896551727</v>
      </c>
      <c r="CJ178" s="116">
        <f t="shared" si="114"/>
        <v>-0.74591990690909094</v>
      </c>
      <c r="CK178" s="116">
        <f t="shared" si="115"/>
        <v>-0.35002766883720937</v>
      </c>
      <c r="CL178" s="116">
        <f t="shared" si="116"/>
        <v>-0.76600996078139538</v>
      </c>
      <c r="CM178" s="116">
        <f t="shared" si="117"/>
        <v>-0.41160399494736849</v>
      </c>
      <c r="CN178" s="116">
        <f t="shared" si="118"/>
        <v>-0.77058823529411757</v>
      </c>
      <c r="CO178" s="116">
        <f t="shared" si="119"/>
        <v>-0.4264705882352941</v>
      </c>
    </row>
    <row r="179" spans="1:93" ht="14.5" thickBot="1">
      <c r="A179" s="32" t="s">
        <v>198</v>
      </c>
      <c r="B179" s="33" t="s">
        <v>14</v>
      </c>
      <c r="C179" s="97">
        <v>3</v>
      </c>
      <c r="D179" s="33">
        <v>3</v>
      </c>
      <c r="E179" s="33">
        <v>3</v>
      </c>
      <c r="F179" s="33"/>
      <c r="G179" s="33"/>
      <c r="H179" s="33"/>
      <c r="I179" s="33"/>
      <c r="K179" s="103">
        <f>_xlfn.XLOOKUP($C179,'SQUO grid'!$B$4:$B$18,'SQUO grid'!C$4:C$18,"error",0,1)</f>
        <v>1</v>
      </c>
      <c r="L179" s="103">
        <f>_xlfn.XLOOKUP($C179,'SQUO grid'!$B$4:$B$18,'SQUO grid'!D$4:D$18,"error",0,1)</f>
        <v>3</v>
      </c>
      <c r="M179" s="103">
        <f>_xlfn.XLOOKUP($C179,'SQUO grid'!$B$4:$B$18,'SQUO grid'!E$4:E$18,"error",0,1)</f>
        <v>3</v>
      </c>
      <c r="N179" s="103">
        <f>_xlfn.XLOOKUP($C179,'SQUO grid'!$B$4:$B$18,'SQUO grid'!F$4:F$18,"error",0,1)</f>
        <v>8</v>
      </c>
      <c r="O179" s="103">
        <f>_xlfn.XLOOKUP($C179,'SQUO grid'!$B$4:$B$18,'SQUO grid'!G$4:G$18,"error",0,1)</f>
        <v>4</v>
      </c>
      <c r="P179" s="103">
        <f>_xlfn.XLOOKUP($C179,'SQUO grid'!$B$4:$B$18,'SQUO grid'!H$4:H$18,"error",0,1)</f>
        <v>12</v>
      </c>
      <c r="Q179" s="103">
        <f>_xlfn.XLOOKUP($C179,'SQUO grid'!$B$4:$B$18,'SQUO grid'!I$4:I$18,"error",0,1)</f>
        <v>9</v>
      </c>
      <c r="R179" s="103">
        <f>_xlfn.XLOOKUP($C179,'SQUO grid'!$B$4:$B$18,'SQUO grid'!J$4:J$18,"error",0,1)</f>
        <v>12</v>
      </c>
      <c r="S179" s="103">
        <f>_xlfn.XLOOKUP($C179,'SQUO grid'!$B$4:$B$18,'SQUO grid'!K$4:K$18,"error",0,1)</f>
        <v>12.05</v>
      </c>
      <c r="T179" s="103">
        <f>_xlfn.XLOOKUP($C179,'SQUO grid'!$B$4:$B$18,'SQUO grid'!L$4:L$18,"error",0,1)</f>
        <v>16</v>
      </c>
      <c r="U179" s="103">
        <f>_xlfn.XLOOKUP($C179,'SQUO grid'!$B$4:$B$18,'SQUO grid'!M$4:M$18,"error",0,1)</f>
        <v>17</v>
      </c>
      <c r="V179" s="103">
        <f>_xlfn.XLOOKUP($C179,'SQUO grid'!$B$4:$B$18,'SQUO grid'!N$4:N$18,"error",0,1)</f>
        <v>22</v>
      </c>
      <c r="W179" s="103">
        <f>_xlfn.XLOOKUP($C179,'SQUO grid'!$B$4:$B$18,'SQUO grid'!O$4:O$18,"error",0,1)</f>
        <v>22</v>
      </c>
      <c r="X179" s="103">
        <f>_xlfn.XLOOKUP($C179,'SQUO grid'!$B$4:$B$18,'SQUO grid'!P$4:P$18,"error",0,1)</f>
        <v>29</v>
      </c>
      <c r="Y179" s="103">
        <f>_xlfn.XLOOKUP($C179,'SQUO grid'!$B$4:$B$18,'SQUO grid'!Q$4:Q$18,"error",0,1)</f>
        <v>33</v>
      </c>
      <c r="Z179" s="103">
        <f>_xlfn.XLOOKUP($C179,'SQUO grid'!$B$4:$B$18,'SQUO grid'!R$4:R$18,"error",0,1)</f>
        <v>43</v>
      </c>
      <c r="AA179" s="103">
        <f>_xlfn.XLOOKUP($C179,'SQUO grid'!$B$4:$B$18,'SQUO grid'!S$4:S$18,"error",0,1)</f>
        <v>43</v>
      </c>
      <c r="AB179" s="103">
        <f>_xlfn.XLOOKUP($C179,'SQUO grid'!$B$4:$B$18,'SQUO grid'!T$4:T$18,"error",0,1)</f>
        <v>57</v>
      </c>
      <c r="AC179" s="103">
        <f>_xlfn.XLOOKUP($C179,'SQUO grid'!$B$4:$B$18,'SQUO grid'!U$4:U$18,"error",0,1)</f>
        <v>51</v>
      </c>
      <c r="AD179" s="103">
        <f>_xlfn.XLOOKUP($C179,'SQUO grid'!$B$4:$B$18,'SQUO grid'!V$4:V$18,"error",0,1)</f>
        <v>68</v>
      </c>
      <c r="AF179" s="103">
        <f>_xlfn.XLOOKUP($D179,'Compiled grid proposal'!$C$5:$C$22,'Compiled grid proposal'!D$5:D$22,"error",0,1)</f>
        <v>2.3400000000000003</v>
      </c>
      <c r="AG179" s="103">
        <f>_xlfn.XLOOKUP($D179,'Compiled grid proposal'!$C$5:$C$22,'Compiled grid proposal'!E$5:E$22,"error",0,1)</f>
        <v>7.8000000000000007</v>
      </c>
      <c r="AH179" s="103">
        <f>_xlfn.XLOOKUP($D179,'Compiled grid proposal'!$C$5:$C$22,'Compiled grid proposal'!F$5:F$22,"error",0,1)</f>
        <v>2.8080000000000003</v>
      </c>
      <c r="AI179" s="103">
        <f>_xlfn.XLOOKUP($D179,'Compiled grid proposal'!$C$5:$C$22,'Compiled grid proposal'!G$5:G$22,"error",0,1)</f>
        <v>9.3600000000000012</v>
      </c>
      <c r="AJ179" s="103">
        <f>_xlfn.XLOOKUP($D179,'Compiled grid proposal'!$C$5:$C$22,'Compiled grid proposal'!H$5:H$22,"error",0,1)</f>
        <v>3.3696000000000002</v>
      </c>
      <c r="AK179" s="103">
        <f>_xlfn.XLOOKUP($D179,'Compiled grid proposal'!$C$5:$C$22,'Compiled grid proposal'!I$5:I$22,"error",0,1)</f>
        <v>11.232000000000001</v>
      </c>
      <c r="AL179" s="103">
        <f>_xlfn.XLOOKUP($D179,'Compiled grid proposal'!$C$5:$C$22,'Compiled grid proposal'!J$5:J$22,"error",0,1)</f>
        <v>4.04352</v>
      </c>
      <c r="AM179" s="103">
        <f>_xlfn.XLOOKUP($D179,'Compiled grid proposal'!$C$5:$C$22,'Compiled grid proposal'!K$5:K$22,"error",0,1)</f>
        <v>13.478400000000001</v>
      </c>
      <c r="AN179" s="103">
        <f>_xlfn.XLOOKUP($D179,'Compiled grid proposal'!$C$5:$C$22,'Compiled grid proposal'!L$5:L$22,"error",0,1)</f>
        <v>4.8522239999999996</v>
      </c>
      <c r="AO179" s="103">
        <f>_xlfn.XLOOKUP($D179,'Compiled grid proposal'!$C$5:$C$22,'Compiled grid proposal'!M$5:M$22,"error",0,1)</f>
        <v>16.17408</v>
      </c>
      <c r="AP179" s="103">
        <f>_xlfn.XLOOKUP($D179,'Compiled grid proposal'!$C$5:$C$22,'Compiled grid proposal'!N$5:N$22,"error",0,1)</f>
        <v>5.8226687999999998</v>
      </c>
      <c r="AQ179" s="103">
        <f>_xlfn.XLOOKUP($D179,'Compiled grid proposal'!$C$5:$C$22,'Compiled grid proposal'!O$5:O$22,"error",0,1)</f>
        <v>19.408895999999999</v>
      </c>
      <c r="AR179" s="103">
        <f>_xlfn.XLOOKUP($D179,'Compiled grid proposal'!$C$5:$C$22,'Compiled grid proposal'!P$5:P$22,"error",0,1)</f>
        <v>6.9872025599999992</v>
      </c>
      <c r="AS179" s="103">
        <f>_xlfn.XLOOKUP($D179,'Compiled grid proposal'!$C$5:$C$22,'Compiled grid proposal'!Q$5:Q$22,"error",0,1)</f>
        <v>23.290675199999999</v>
      </c>
      <c r="AT179" s="103">
        <f>_xlfn.XLOOKUP($D179,'Compiled grid proposal'!$C$5:$C$22,'Compiled grid proposal'!R$5:R$22,"error",0,1)</f>
        <v>8.3846430719999994</v>
      </c>
      <c r="AU179" s="103">
        <f>_xlfn.XLOOKUP($D179,'Compiled grid proposal'!$C$5:$C$22,'Compiled grid proposal'!S$5:S$22,"error",0,1)</f>
        <v>27.948810239999997</v>
      </c>
      <c r="AV179" s="103">
        <f>_xlfn.XLOOKUP($D179,'Compiled grid proposal'!$C$5:$C$22,'Compiled grid proposal'!T$5:T$22,"error",0,1)</f>
        <v>10.061571686399999</v>
      </c>
      <c r="AW179" s="103">
        <f>_xlfn.XLOOKUP($D179,'Compiled grid proposal'!$C$5:$C$22,'Compiled grid proposal'!U$5:U$22,"error",0,1)</f>
        <v>33.538572287999997</v>
      </c>
      <c r="AX179" s="103">
        <f>_xlfn.XLOOKUP($D179,'Compiled grid proposal'!$C$5:$C$22,'Compiled grid proposal'!V$5:V$22,"error",0,1)</f>
        <v>11.7</v>
      </c>
      <c r="AY179" s="103">
        <f>_xlfn.XLOOKUP($D179,'Compiled grid proposal'!$C$5:$C$22,'Compiled grid proposal'!W$5:W$22,"error",0,1)</f>
        <v>39</v>
      </c>
      <c r="BA179" s="115">
        <f t="shared" si="80"/>
        <v>1.3400000000000003</v>
      </c>
      <c r="BB179" s="115">
        <f t="shared" si="81"/>
        <v>4.8000000000000007</v>
      </c>
      <c r="BC179" s="115">
        <f t="shared" si="82"/>
        <v>-0.19199999999999973</v>
      </c>
      <c r="BD179" s="115">
        <f t="shared" si="83"/>
        <v>1.3600000000000012</v>
      </c>
      <c r="BE179" s="115">
        <f t="shared" si="84"/>
        <v>-0.63039999999999985</v>
      </c>
      <c r="BF179" s="115">
        <f t="shared" si="85"/>
        <v>-0.76799999999999891</v>
      </c>
      <c r="BG179" s="115">
        <f t="shared" si="86"/>
        <v>-4.95648</v>
      </c>
      <c r="BH179" s="115">
        <f t="shared" si="87"/>
        <v>1.4784000000000006</v>
      </c>
      <c r="BI179" s="115">
        <f t="shared" si="88"/>
        <v>-7.1977760000000011</v>
      </c>
      <c r="BJ179" s="115">
        <f t="shared" si="89"/>
        <v>0.17408000000000001</v>
      </c>
      <c r="BK179" s="115">
        <f t="shared" si="90"/>
        <v>-11.177331200000001</v>
      </c>
      <c r="BL179" s="115">
        <f t="shared" si="91"/>
        <v>-2.5911040000000014</v>
      </c>
      <c r="BM179" s="115">
        <f t="shared" si="92"/>
        <v>-15.01279744</v>
      </c>
      <c r="BN179" s="115">
        <f t="shared" si="93"/>
        <v>-5.709324800000001</v>
      </c>
      <c r="BO179" s="115">
        <f t="shared" si="94"/>
        <v>-24.615356928000001</v>
      </c>
      <c r="BP179" s="115">
        <f t="shared" si="95"/>
        <v>-15.051189760000003</v>
      </c>
      <c r="BQ179" s="115">
        <f t="shared" si="96"/>
        <v>-32.938428313599999</v>
      </c>
      <c r="BR179" s="115">
        <f t="shared" si="97"/>
        <v>-23.461427712000003</v>
      </c>
      <c r="BS179" s="115">
        <f t="shared" si="98"/>
        <v>-39.299999999999997</v>
      </c>
      <c r="BT179" s="115">
        <f t="shared" si="99"/>
        <v>-29</v>
      </c>
      <c r="BV179" s="116">
        <f t="shared" si="100"/>
        <v>1.3400000000000003</v>
      </c>
      <c r="BW179" s="116">
        <f t="shared" si="101"/>
        <v>1.6000000000000003</v>
      </c>
      <c r="BX179" s="116">
        <f t="shared" si="102"/>
        <v>-6.3999999999999904E-2</v>
      </c>
      <c r="BY179" s="116">
        <f t="shared" si="103"/>
        <v>0.17000000000000015</v>
      </c>
      <c r="BZ179" s="116">
        <f t="shared" si="104"/>
        <v>-0.15759999999999996</v>
      </c>
      <c r="CA179" s="116">
        <f t="shared" si="105"/>
        <v>-6.3999999999999904E-2</v>
      </c>
      <c r="CB179" s="116">
        <f t="shared" si="106"/>
        <v>-0.55071999999999999</v>
      </c>
      <c r="CC179" s="116">
        <f t="shared" si="107"/>
        <v>0.12320000000000005</v>
      </c>
      <c r="CD179" s="116">
        <f t="shared" si="108"/>
        <v>-0.59732580912863076</v>
      </c>
      <c r="CE179" s="116">
        <f t="shared" si="109"/>
        <v>1.0880000000000001E-2</v>
      </c>
      <c r="CF179" s="116">
        <f t="shared" si="110"/>
        <v>-0.65749007058823539</v>
      </c>
      <c r="CG179" s="116">
        <f t="shared" si="111"/>
        <v>-0.11777745454545462</v>
      </c>
      <c r="CH179" s="116">
        <f t="shared" si="112"/>
        <v>-0.68239988363636361</v>
      </c>
      <c r="CI179" s="116">
        <f t="shared" si="113"/>
        <v>-0.19687326896551727</v>
      </c>
      <c r="CJ179" s="116">
        <f t="shared" si="114"/>
        <v>-0.74591990690909094</v>
      </c>
      <c r="CK179" s="116">
        <f t="shared" si="115"/>
        <v>-0.35002766883720937</v>
      </c>
      <c r="CL179" s="116">
        <f t="shared" si="116"/>
        <v>-0.76600996078139538</v>
      </c>
      <c r="CM179" s="116">
        <f t="shared" si="117"/>
        <v>-0.41160399494736849</v>
      </c>
      <c r="CN179" s="116">
        <f t="shared" si="118"/>
        <v>-0.77058823529411757</v>
      </c>
      <c r="CO179" s="116">
        <f t="shared" si="119"/>
        <v>-0.4264705882352941</v>
      </c>
    </row>
    <row r="180" spans="1:93" ht="14.5" thickBot="1">
      <c r="A180" s="32" t="s">
        <v>199</v>
      </c>
      <c r="B180" s="33" t="s">
        <v>14</v>
      </c>
      <c r="C180" s="97">
        <v>3</v>
      </c>
      <c r="D180" s="33">
        <v>3</v>
      </c>
      <c r="E180" s="33">
        <v>4</v>
      </c>
      <c r="F180" s="33"/>
      <c r="G180" s="33"/>
      <c r="H180" s="33"/>
      <c r="I180" s="33" t="s">
        <v>18</v>
      </c>
      <c r="K180" s="103">
        <f>_xlfn.XLOOKUP($C180,'SQUO grid'!$B$4:$B$18,'SQUO grid'!C$4:C$18,"error",0,1)</f>
        <v>1</v>
      </c>
      <c r="L180" s="103">
        <f>_xlfn.XLOOKUP($C180,'SQUO grid'!$B$4:$B$18,'SQUO grid'!D$4:D$18,"error",0,1)</f>
        <v>3</v>
      </c>
      <c r="M180" s="103">
        <f>_xlfn.XLOOKUP($C180,'SQUO grid'!$B$4:$B$18,'SQUO grid'!E$4:E$18,"error",0,1)</f>
        <v>3</v>
      </c>
      <c r="N180" s="103">
        <f>_xlfn.XLOOKUP($C180,'SQUO grid'!$B$4:$B$18,'SQUO grid'!F$4:F$18,"error",0,1)</f>
        <v>8</v>
      </c>
      <c r="O180" s="103">
        <f>_xlfn.XLOOKUP($C180,'SQUO grid'!$B$4:$B$18,'SQUO grid'!G$4:G$18,"error",0,1)</f>
        <v>4</v>
      </c>
      <c r="P180" s="103">
        <f>_xlfn.XLOOKUP($C180,'SQUO grid'!$B$4:$B$18,'SQUO grid'!H$4:H$18,"error",0,1)</f>
        <v>12</v>
      </c>
      <c r="Q180" s="103">
        <f>_xlfn.XLOOKUP($C180,'SQUO grid'!$B$4:$B$18,'SQUO grid'!I$4:I$18,"error",0,1)</f>
        <v>9</v>
      </c>
      <c r="R180" s="103">
        <f>_xlfn.XLOOKUP($C180,'SQUO grid'!$B$4:$B$18,'SQUO grid'!J$4:J$18,"error",0,1)</f>
        <v>12</v>
      </c>
      <c r="S180" s="103">
        <f>_xlfn.XLOOKUP($C180,'SQUO grid'!$B$4:$B$18,'SQUO grid'!K$4:K$18,"error",0,1)</f>
        <v>12.05</v>
      </c>
      <c r="T180" s="103">
        <f>_xlfn.XLOOKUP($C180,'SQUO grid'!$B$4:$B$18,'SQUO grid'!L$4:L$18,"error",0,1)</f>
        <v>16</v>
      </c>
      <c r="U180" s="103">
        <f>_xlfn.XLOOKUP($C180,'SQUO grid'!$B$4:$B$18,'SQUO grid'!M$4:M$18,"error",0,1)</f>
        <v>17</v>
      </c>
      <c r="V180" s="103">
        <f>_xlfn.XLOOKUP($C180,'SQUO grid'!$B$4:$B$18,'SQUO grid'!N$4:N$18,"error",0,1)</f>
        <v>22</v>
      </c>
      <c r="W180" s="103">
        <f>_xlfn.XLOOKUP($C180,'SQUO grid'!$B$4:$B$18,'SQUO grid'!O$4:O$18,"error",0,1)</f>
        <v>22</v>
      </c>
      <c r="X180" s="103">
        <f>_xlfn.XLOOKUP($C180,'SQUO grid'!$B$4:$B$18,'SQUO grid'!P$4:P$18,"error",0,1)</f>
        <v>29</v>
      </c>
      <c r="Y180" s="103">
        <f>_xlfn.XLOOKUP($C180,'SQUO grid'!$B$4:$B$18,'SQUO grid'!Q$4:Q$18,"error",0,1)</f>
        <v>33</v>
      </c>
      <c r="Z180" s="103">
        <f>_xlfn.XLOOKUP($C180,'SQUO grid'!$B$4:$B$18,'SQUO grid'!R$4:R$18,"error",0,1)</f>
        <v>43</v>
      </c>
      <c r="AA180" s="103">
        <f>_xlfn.XLOOKUP($C180,'SQUO grid'!$B$4:$B$18,'SQUO grid'!S$4:S$18,"error",0,1)</f>
        <v>43</v>
      </c>
      <c r="AB180" s="103">
        <f>_xlfn.XLOOKUP($C180,'SQUO grid'!$B$4:$B$18,'SQUO grid'!T$4:T$18,"error",0,1)</f>
        <v>57</v>
      </c>
      <c r="AC180" s="103">
        <f>_xlfn.XLOOKUP($C180,'SQUO grid'!$B$4:$B$18,'SQUO grid'!U$4:U$18,"error",0,1)</f>
        <v>51</v>
      </c>
      <c r="AD180" s="103">
        <f>_xlfn.XLOOKUP($C180,'SQUO grid'!$B$4:$B$18,'SQUO grid'!V$4:V$18,"error",0,1)</f>
        <v>68</v>
      </c>
      <c r="AF180" s="103">
        <f>_xlfn.XLOOKUP($D180,'Compiled grid proposal'!$C$5:$C$22,'Compiled grid proposal'!D$5:D$22,"error",0,1)</f>
        <v>2.3400000000000003</v>
      </c>
      <c r="AG180" s="103">
        <f>_xlfn.XLOOKUP($D180,'Compiled grid proposal'!$C$5:$C$22,'Compiled grid proposal'!E$5:E$22,"error",0,1)</f>
        <v>7.8000000000000007</v>
      </c>
      <c r="AH180" s="103">
        <f>_xlfn.XLOOKUP($D180,'Compiled grid proposal'!$C$5:$C$22,'Compiled grid proposal'!F$5:F$22,"error",0,1)</f>
        <v>2.8080000000000003</v>
      </c>
      <c r="AI180" s="103">
        <f>_xlfn.XLOOKUP($D180,'Compiled grid proposal'!$C$5:$C$22,'Compiled grid proposal'!G$5:G$22,"error",0,1)</f>
        <v>9.3600000000000012</v>
      </c>
      <c r="AJ180" s="103">
        <f>_xlfn.XLOOKUP($D180,'Compiled grid proposal'!$C$5:$C$22,'Compiled grid proposal'!H$5:H$22,"error",0,1)</f>
        <v>3.3696000000000002</v>
      </c>
      <c r="AK180" s="103">
        <f>_xlfn.XLOOKUP($D180,'Compiled grid proposal'!$C$5:$C$22,'Compiled grid proposal'!I$5:I$22,"error",0,1)</f>
        <v>11.232000000000001</v>
      </c>
      <c r="AL180" s="103">
        <f>_xlfn.XLOOKUP($D180,'Compiled grid proposal'!$C$5:$C$22,'Compiled grid proposal'!J$5:J$22,"error",0,1)</f>
        <v>4.04352</v>
      </c>
      <c r="AM180" s="103">
        <f>_xlfn.XLOOKUP($D180,'Compiled grid proposal'!$C$5:$C$22,'Compiled grid proposal'!K$5:K$22,"error",0,1)</f>
        <v>13.478400000000001</v>
      </c>
      <c r="AN180" s="103">
        <f>_xlfn.XLOOKUP($D180,'Compiled grid proposal'!$C$5:$C$22,'Compiled grid proposal'!L$5:L$22,"error",0,1)</f>
        <v>4.8522239999999996</v>
      </c>
      <c r="AO180" s="103">
        <f>_xlfn.XLOOKUP($D180,'Compiled grid proposal'!$C$5:$C$22,'Compiled grid proposal'!M$5:M$22,"error",0,1)</f>
        <v>16.17408</v>
      </c>
      <c r="AP180" s="103">
        <f>_xlfn.XLOOKUP($D180,'Compiled grid proposal'!$C$5:$C$22,'Compiled grid proposal'!N$5:N$22,"error",0,1)</f>
        <v>5.8226687999999998</v>
      </c>
      <c r="AQ180" s="103">
        <f>_xlfn.XLOOKUP($D180,'Compiled grid proposal'!$C$5:$C$22,'Compiled grid proposal'!O$5:O$22,"error",0,1)</f>
        <v>19.408895999999999</v>
      </c>
      <c r="AR180" s="103">
        <f>_xlfn.XLOOKUP($D180,'Compiled grid proposal'!$C$5:$C$22,'Compiled grid proposal'!P$5:P$22,"error",0,1)</f>
        <v>6.9872025599999992</v>
      </c>
      <c r="AS180" s="103">
        <f>_xlfn.XLOOKUP($D180,'Compiled grid proposal'!$C$5:$C$22,'Compiled grid proposal'!Q$5:Q$22,"error",0,1)</f>
        <v>23.290675199999999</v>
      </c>
      <c r="AT180" s="103">
        <f>_xlfn.XLOOKUP($D180,'Compiled grid proposal'!$C$5:$C$22,'Compiled grid proposal'!R$5:R$22,"error",0,1)</f>
        <v>8.3846430719999994</v>
      </c>
      <c r="AU180" s="103">
        <f>_xlfn.XLOOKUP($D180,'Compiled grid proposal'!$C$5:$C$22,'Compiled grid proposal'!S$5:S$22,"error",0,1)</f>
        <v>27.948810239999997</v>
      </c>
      <c r="AV180" s="103">
        <f>_xlfn.XLOOKUP($D180,'Compiled grid proposal'!$C$5:$C$22,'Compiled grid proposal'!T$5:T$22,"error",0,1)</f>
        <v>10.061571686399999</v>
      </c>
      <c r="AW180" s="103">
        <f>_xlfn.XLOOKUP($D180,'Compiled grid proposal'!$C$5:$C$22,'Compiled grid proposal'!U$5:U$22,"error",0,1)</f>
        <v>33.538572287999997</v>
      </c>
      <c r="AX180" s="103">
        <f>_xlfn.XLOOKUP($D180,'Compiled grid proposal'!$C$5:$C$22,'Compiled grid proposal'!V$5:V$22,"error",0,1)</f>
        <v>11.7</v>
      </c>
      <c r="AY180" s="103">
        <f>_xlfn.XLOOKUP($D180,'Compiled grid proposal'!$C$5:$C$22,'Compiled grid proposal'!W$5:W$22,"error",0,1)</f>
        <v>39</v>
      </c>
      <c r="BA180" s="115">
        <f t="shared" si="80"/>
        <v>1.3400000000000003</v>
      </c>
      <c r="BB180" s="115">
        <f t="shared" si="81"/>
        <v>4.8000000000000007</v>
      </c>
      <c r="BC180" s="115">
        <f t="shared" si="82"/>
        <v>-0.19199999999999973</v>
      </c>
      <c r="BD180" s="115">
        <f t="shared" si="83"/>
        <v>1.3600000000000012</v>
      </c>
      <c r="BE180" s="115">
        <f t="shared" si="84"/>
        <v>-0.63039999999999985</v>
      </c>
      <c r="BF180" s="115">
        <f t="shared" si="85"/>
        <v>-0.76799999999999891</v>
      </c>
      <c r="BG180" s="115">
        <f t="shared" si="86"/>
        <v>-4.95648</v>
      </c>
      <c r="BH180" s="115">
        <f t="shared" si="87"/>
        <v>1.4784000000000006</v>
      </c>
      <c r="BI180" s="115">
        <f t="shared" si="88"/>
        <v>-7.1977760000000011</v>
      </c>
      <c r="BJ180" s="115">
        <f t="shared" si="89"/>
        <v>0.17408000000000001</v>
      </c>
      <c r="BK180" s="115">
        <f t="shared" si="90"/>
        <v>-11.177331200000001</v>
      </c>
      <c r="BL180" s="115">
        <f t="shared" si="91"/>
        <v>-2.5911040000000014</v>
      </c>
      <c r="BM180" s="115">
        <f t="shared" si="92"/>
        <v>-15.01279744</v>
      </c>
      <c r="BN180" s="115">
        <f t="shared" si="93"/>
        <v>-5.709324800000001</v>
      </c>
      <c r="BO180" s="115">
        <f t="shared" si="94"/>
        <v>-24.615356928000001</v>
      </c>
      <c r="BP180" s="115">
        <f t="shared" si="95"/>
        <v>-15.051189760000003</v>
      </c>
      <c r="BQ180" s="115">
        <f t="shared" si="96"/>
        <v>-32.938428313599999</v>
      </c>
      <c r="BR180" s="115">
        <f t="shared" si="97"/>
        <v>-23.461427712000003</v>
      </c>
      <c r="BS180" s="115">
        <f t="shared" si="98"/>
        <v>-39.299999999999997</v>
      </c>
      <c r="BT180" s="115">
        <f t="shared" si="99"/>
        <v>-29</v>
      </c>
      <c r="BV180" s="116">
        <f t="shared" si="100"/>
        <v>1.3400000000000003</v>
      </c>
      <c r="BW180" s="116">
        <f t="shared" si="101"/>
        <v>1.6000000000000003</v>
      </c>
      <c r="BX180" s="116">
        <f t="shared" si="102"/>
        <v>-6.3999999999999904E-2</v>
      </c>
      <c r="BY180" s="116">
        <f t="shared" si="103"/>
        <v>0.17000000000000015</v>
      </c>
      <c r="BZ180" s="116">
        <f t="shared" si="104"/>
        <v>-0.15759999999999996</v>
      </c>
      <c r="CA180" s="116">
        <f t="shared" si="105"/>
        <v>-6.3999999999999904E-2</v>
      </c>
      <c r="CB180" s="116">
        <f t="shared" si="106"/>
        <v>-0.55071999999999999</v>
      </c>
      <c r="CC180" s="116">
        <f t="shared" si="107"/>
        <v>0.12320000000000005</v>
      </c>
      <c r="CD180" s="116">
        <f t="shared" si="108"/>
        <v>-0.59732580912863076</v>
      </c>
      <c r="CE180" s="116">
        <f t="shared" si="109"/>
        <v>1.0880000000000001E-2</v>
      </c>
      <c r="CF180" s="116">
        <f t="shared" si="110"/>
        <v>-0.65749007058823539</v>
      </c>
      <c r="CG180" s="116">
        <f t="shared" si="111"/>
        <v>-0.11777745454545462</v>
      </c>
      <c r="CH180" s="116">
        <f t="shared" si="112"/>
        <v>-0.68239988363636361</v>
      </c>
      <c r="CI180" s="116">
        <f t="shared" si="113"/>
        <v>-0.19687326896551727</v>
      </c>
      <c r="CJ180" s="116">
        <f t="shared" si="114"/>
        <v>-0.74591990690909094</v>
      </c>
      <c r="CK180" s="116">
        <f t="shared" si="115"/>
        <v>-0.35002766883720937</v>
      </c>
      <c r="CL180" s="116">
        <f t="shared" si="116"/>
        <v>-0.76600996078139538</v>
      </c>
      <c r="CM180" s="116">
        <f t="shared" si="117"/>
        <v>-0.41160399494736849</v>
      </c>
      <c r="CN180" s="116">
        <f t="shared" si="118"/>
        <v>-0.77058823529411757</v>
      </c>
      <c r="CO180" s="116">
        <f t="shared" si="119"/>
        <v>-0.4264705882352941</v>
      </c>
    </row>
    <row r="181" spans="1:93" ht="14.5" thickBot="1">
      <c r="A181" s="32" t="s">
        <v>200</v>
      </c>
      <c r="B181" s="33" t="s">
        <v>14</v>
      </c>
      <c r="C181" s="33">
        <v>3</v>
      </c>
      <c r="D181" s="33">
        <v>3</v>
      </c>
      <c r="E181" s="33">
        <v>3</v>
      </c>
      <c r="F181" s="33"/>
      <c r="G181" s="33"/>
      <c r="H181" s="33"/>
      <c r="I181" s="33"/>
      <c r="K181" s="103">
        <f>_xlfn.XLOOKUP($C181,'SQUO grid'!$B$4:$B$18,'SQUO grid'!C$4:C$18,"error",0,1)</f>
        <v>1</v>
      </c>
      <c r="L181" s="103">
        <f>_xlfn.XLOOKUP($C181,'SQUO grid'!$B$4:$B$18,'SQUO grid'!D$4:D$18,"error",0,1)</f>
        <v>3</v>
      </c>
      <c r="M181" s="103">
        <f>_xlfn.XLOOKUP($C181,'SQUO grid'!$B$4:$B$18,'SQUO grid'!E$4:E$18,"error",0,1)</f>
        <v>3</v>
      </c>
      <c r="N181" s="103">
        <f>_xlfn.XLOOKUP($C181,'SQUO grid'!$B$4:$B$18,'SQUO grid'!F$4:F$18,"error",0,1)</f>
        <v>8</v>
      </c>
      <c r="O181" s="103">
        <f>_xlfn.XLOOKUP($C181,'SQUO grid'!$B$4:$B$18,'SQUO grid'!G$4:G$18,"error",0,1)</f>
        <v>4</v>
      </c>
      <c r="P181" s="103">
        <f>_xlfn.XLOOKUP($C181,'SQUO grid'!$B$4:$B$18,'SQUO grid'!H$4:H$18,"error",0,1)</f>
        <v>12</v>
      </c>
      <c r="Q181" s="103">
        <f>_xlfn.XLOOKUP($C181,'SQUO grid'!$B$4:$B$18,'SQUO grid'!I$4:I$18,"error",0,1)</f>
        <v>9</v>
      </c>
      <c r="R181" s="103">
        <f>_xlfn.XLOOKUP($C181,'SQUO grid'!$B$4:$B$18,'SQUO grid'!J$4:J$18,"error",0,1)</f>
        <v>12</v>
      </c>
      <c r="S181" s="103">
        <f>_xlfn.XLOOKUP($C181,'SQUO grid'!$B$4:$B$18,'SQUO grid'!K$4:K$18,"error",0,1)</f>
        <v>12.05</v>
      </c>
      <c r="T181" s="103">
        <f>_xlfn.XLOOKUP($C181,'SQUO grid'!$B$4:$B$18,'SQUO grid'!L$4:L$18,"error",0,1)</f>
        <v>16</v>
      </c>
      <c r="U181" s="103">
        <f>_xlfn.XLOOKUP($C181,'SQUO grid'!$B$4:$B$18,'SQUO grid'!M$4:M$18,"error",0,1)</f>
        <v>17</v>
      </c>
      <c r="V181" s="103">
        <f>_xlfn.XLOOKUP($C181,'SQUO grid'!$B$4:$B$18,'SQUO grid'!N$4:N$18,"error",0,1)</f>
        <v>22</v>
      </c>
      <c r="W181" s="103">
        <f>_xlfn.XLOOKUP($C181,'SQUO grid'!$B$4:$B$18,'SQUO grid'!O$4:O$18,"error",0,1)</f>
        <v>22</v>
      </c>
      <c r="X181" s="103">
        <f>_xlfn.XLOOKUP($C181,'SQUO grid'!$B$4:$B$18,'SQUO grid'!P$4:P$18,"error",0,1)</f>
        <v>29</v>
      </c>
      <c r="Y181" s="103">
        <f>_xlfn.XLOOKUP($C181,'SQUO grid'!$B$4:$B$18,'SQUO grid'!Q$4:Q$18,"error",0,1)</f>
        <v>33</v>
      </c>
      <c r="Z181" s="103">
        <f>_xlfn.XLOOKUP($C181,'SQUO grid'!$B$4:$B$18,'SQUO grid'!R$4:R$18,"error",0,1)</f>
        <v>43</v>
      </c>
      <c r="AA181" s="103">
        <f>_xlfn.XLOOKUP($C181,'SQUO grid'!$B$4:$B$18,'SQUO grid'!S$4:S$18,"error",0,1)</f>
        <v>43</v>
      </c>
      <c r="AB181" s="103">
        <f>_xlfn.XLOOKUP($C181,'SQUO grid'!$B$4:$B$18,'SQUO grid'!T$4:T$18,"error",0,1)</f>
        <v>57</v>
      </c>
      <c r="AC181" s="103">
        <f>_xlfn.XLOOKUP($C181,'SQUO grid'!$B$4:$B$18,'SQUO grid'!U$4:U$18,"error",0,1)</f>
        <v>51</v>
      </c>
      <c r="AD181" s="103">
        <f>_xlfn.XLOOKUP($C181,'SQUO grid'!$B$4:$B$18,'SQUO grid'!V$4:V$18,"error",0,1)</f>
        <v>68</v>
      </c>
      <c r="AF181" s="103">
        <f>_xlfn.XLOOKUP($D181,'Compiled grid proposal'!$C$5:$C$22,'Compiled grid proposal'!D$5:D$22,"error",0,1)</f>
        <v>2.3400000000000003</v>
      </c>
      <c r="AG181" s="103">
        <f>_xlfn.XLOOKUP($D181,'Compiled grid proposal'!$C$5:$C$22,'Compiled grid proposal'!E$5:E$22,"error",0,1)</f>
        <v>7.8000000000000007</v>
      </c>
      <c r="AH181" s="103">
        <f>_xlfn.XLOOKUP($D181,'Compiled grid proposal'!$C$5:$C$22,'Compiled grid proposal'!F$5:F$22,"error",0,1)</f>
        <v>2.8080000000000003</v>
      </c>
      <c r="AI181" s="103">
        <f>_xlfn.XLOOKUP($D181,'Compiled grid proposal'!$C$5:$C$22,'Compiled grid proposal'!G$5:G$22,"error",0,1)</f>
        <v>9.3600000000000012</v>
      </c>
      <c r="AJ181" s="103">
        <f>_xlfn.XLOOKUP($D181,'Compiled grid proposal'!$C$5:$C$22,'Compiled grid proposal'!H$5:H$22,"error",0,1)</f>
        <v>3.3696000000000002</v>
      </c>
      <c r="AK181" s="103">
        <f>_xlfn.XLOOKUP($D181,'Compiled grid proposal'!$C$5:$C$22,'Compiled grid proposal'!I$5:I$22,"error",0,1)</f>
        <v>11.232000000000001</v>
      </c>
      <c r="AL181" s="103">
        <f>_xlfn.XLOOKUP($D181,'Compiled grid proposal'!$C$5:$C$22,'Compiled grid proposal'!J$5:J$22,"error",0,1)</f>
        <v>4.04352</v>
      </c>
      <c r="AM181" s="103">
        <f>_xlfn.XLOOKUP($D181,'Compiled grid proposal'!$C$5:$C$22,'Compiled grid proposal'!K$5:K$22,"error",0,1)</f>
        <v>13.478400000000001</v>
      </c>
      <c r="AN181" s="103">
        <f>_xlfn.XLOOKUP($D181,'Compiled grid proposal'!$C$5:$C$22,'Compiled grid proposal'!L$5:L$22,"error",0,1)</f>
        <v>4.8522239999999996</v>
      </c>
      <c r="AO181" s="103">
        <f>_xlfn.XLOOKUP($D181,'Compiled grid proposal'!$C$5:$C$22,'Compiled grid proposal'!M$5:M$22,"error",0,1)</f>
        <v>16.17408</v>
      </c>
      <c r="AP181" s="103">
        <f>_xlfn.XLOOKUP($D181,'Compiled grid proposal'!$C$5:$C$22,'Compiled grid proposal'!N$5:N$22,"error",0,1)</f>
        <v>5.8226687999999998</v>
      </c>
      <c r="AQ181" s="103">
        <f>_xlfn.XLOOKUP($D181,'Compiled grid proposal'!$C$5:$C$22,'Compiled grid proposal'!O$5:O$22,"error",0,1)</f>
        <v>19.408895999999999</v>
      </c>
      <c r="AR181" s="103">
        <f>_xlfn.XLOOKUP($D181,'Compiled grid proposal'!$C$5:$C$22,'Compiled grid proposal'!P$5:P$22,"error",0,1)</f>
        <v>6.9872025599999992</v>
      </c>
      <c r="AS181" s="103">
        <f>_xlfn.XLOOKUP($D181,'Compiled grid proposal'!$C$5:$C$22,'Compiled grid proposal'!Q$5:Q$22,"error",0,1)</f>
        <v>23.290675199999999</v>
      </c>
      <c r="AT181" s="103">
        <f>_xlfn.XLOOKUP($D181,'Compiled grid proposal'!$C$5:$C$22,'Compiled grid proposal'!R$5:R$22,"error",0,1)</f>
        <v>8.3846430719999994</v>
      </c>
      <c r="AU181" s="103">
        <f>_xlfn.XLOOKUP($D181,'Compiled grid proposal'!$C$5:$C$22,'Compiled grid proposal'!S$5:S$22,"error",0,1)</f>
        <v>27.948810239999997</v>
      </c>
      <c r="AV181" s="103">
        <f>_xlfn.XLOOKUP($D181,'Compiled grid proposal'!$C$5:$C$22,'Compiled grid proposal'!T$5:T$22,"error",0,1)</f>
        <v>10.061571686399999</v>
      </c>
      <c r="AW181" s="103">
        <f>_xlfn.XLOOKUP($D181,'Compiled grid proposal'!$C$5:$C$22,'Compiled grid proposal'!U$5:U$22,"error",0,1)</f>
        <v>33.538572287999997</v>
      </c>
      <c r="AX181" s="103">
        <f>_xlfn.XLOOKUP($D181,'Compiled grid proposal'!$C$5:$C$22,'Compiled grid proposal'!V$5:V$22,"error",0,1)</f>
        <v>11.7</v>
      </c>
      <c r="AY181" s="103">
        <f>_xlfn.XLOOKUP($D181,'Compiled grid proposal'!$C$5:$C$22,'Compiled grid proposal'!W$5:W$22,"error",0,1)</f>
        <v>39</v>
      </c>
      <c r="BA181" s="115">
        <f t="shared" si="80"/>
        <v>1.3400000000000003</v>
      </c>
      <c r="BB181" s="115">
        <f t="shared" si="81"/>
        <v>4.8000000000000007</v>
      </c>
      <c r="BC181" s="115">
        <f t="shared" si="82"/>
        <v>-0.19199999999999973</v>
      </c>
      <c r="BD181" s="115">
        <f t="shared" si="83"/>
        <v>1.3600000000000012</v>
      </c>
      <c r="BE181" s="115">
        <f t="shared" si="84"/>
        <v>-0.63039999999999985</v>
      </c>
      <c r="BF181" s="115">
        <f t="shared" si="85"/>
        <v>-0.76799999999999891</v>
      </c>
      <c r="BG181" s="115">
        <f t="shared" si="86"/>
        <v>-4.95648</v>
      </c>
      <c r="BH181" s="115">
        <f t="shared" si="87"/>
        <v>1.4784000000000006</v>
      </c>
      <c r="BI181" s="115">
        <f t="shared" si="88"/>
        <v>-7.1977760000000011</v>
      </c>
      <c r="BJ181" s="115">
        <f t="shared" si="89"/>
        <v>0.17408000000000001</v>
      </c>
      <c r="BK181" s="115">
        <f t="shared" si="90"/>
        <v>-11.177331200000001</v>
      </c>
      <c r="BL181" s="115">
        <f t="shared" si="91"/>
        <v>-2.5911040000000014</v>
      </c>
      <c r="BM181" s="115">
        <f t="shared" si="92"/>
        <v>-15.01279744</v>
      </c>
      <c r="BN181" s="115">
        <f t="shared" si="93"/>
        <v>-5.709324800000001</v>
      </c>
      <c r="BO181" s="115">
        <f t="shared" si="94"/>
        <v>-24.615356928000001</v>
      </c>
      <c r="BP181" s="115">
        <f t="shared" si="95"/>
        <v>-15.051189760000003</v>
      </c>
      <c r="BQ181" s="115">
        <f t="shared" si="96"/>
        <v>-32.938428313599999</v>
      </c>
      <c r="BR181" s="115">
        <f t="shared" si="97"/>
        <v>-23.461427712000003</v>
      </c>
      <c r="BS181" s="115">
        <f t="shared" si="98"/>
        <v>-39.299999999999997</v>
      </c>
      <c r="BT181" s="115">
        <f t="shared" si="99"/>
        <v>-29</v>
      </c>
      <c r="BV181" s="116">
        <f t="shared" si="100"/>
        <v>1.3400000000000003</v>
      </c>
      <c r="BW181" s="116">
        <f t="shared" si="101"/>
        <v>1.6000000000000003</v>
      </c>
      <c r="BX181" s="116">
        <f t="shared" si="102"/>
        <v>-6.3999999999999904E-2</v>
      </c>
      <c r="BY181" s="116">
        <f t="shared" si="103"/>
        <v>0.17000000000000015</v>
      </c>
      <c r="BZ181" s="116">
        <f t="shared" si="104"/>
        <v>-0.15759999999999996</v>
      </c>
      <c r="CA181" s="116">
        <f t="shared" si="105"/>
        <v>-6.3999999999999904E-2</v>
      </c>
      <c r="CB181" s="116">
        <f t="shared" si="106"/>
        <v>-0.55071999999999999</v>
      </c>
      <c r="CC181" s="116">
        <f t="shared" si="107"/>
        <v>0.12320000000000005</v>
      </c>
      <c r="CD181" s="116">
        <f t="shared" si="108"/>
        <v>-0.59732580912863076</v>
      </c>
      <c r="CE181" s="116">
        <f t="shared" si="109"/>
        <v>1.0880000000000001E-2</v>
      </c>
      <c r="CF181" s="116">
        <f t="shared" si="110"/>
        <v>-0.65749007058823539</v>
      </c>
      <c r="CG181" s="116">
        <f t="shared" si="111"/>
        <v>-0.11777745454545462</v>
      </c>
      <c r="CH181" s="116">
        <f t="shared" si="112"/>
        <v>-0.68239988363636361</v>
      </c>
      <c r="CI181" s="116">
        <f t="shared" si="113"/>
        <v>-0.19687326896551727</v>
      </c>
      <c r="CJ181" s="116">
        <f t="shared" si="114"/>
        <v>-0.74591990690909094</v>
      </c>
      <c r="CK181" s="116">
        <f t="shared" si="115"/>
        <v>-0.35002766883720937</v>
      </c>
      <c r="CL181" s="116">
        <f t="shared" si="116"/>
        <v>-0.76600996078139538</v>
      </c>
      <c r="CM181" s="116">
        <f t="shared" si="117"/>
        <v>-0.41160399494736849</v>
      </c>
      <c r="CN181" s="116">
        <f t="shared" si="118"/>
        <v>-0.77058823529411757</v>
      </c>
      <c r="CO181" s="116">
        <f t="shared" si="119"/>
        <v>-0.4264705882352941</v>
      </c>
    </row>
    <row r="182" spans="1:93" ht="14.5" thickBot="1">
      <c r="A182" s="32" t="s">
        <v>201</v>
      </c>
      <c r="B182" s="33" t="s">
        <v>14</v>
      </c>
      <c r="C182" s="97">
        <v>3</v>
      </c>
      <c r="D182" s="33">
        <v>3</v>
      </c>
      <c r="E182" s="33">
        <v>3</v>
      </c>
      <c r="F182" s="33"/>
      <c r="G182" s="33"/>
      <c r="H182" s="33"/>
      <c r="I182" s="33"/>
      <c r="K182" s="103">
        <f>_xlfn.XLOOKUP($C182,'SQUO grid'!$B$4:$B$18,'SQUO grid'!C$4:C$18,"error",0,1)</f>
        <v>1</v>
      </c>
      <c r="L182" s="103">
        <f>_xlfn.XLOOKUP($C182,'SQUO grid'!$B$4:$B$18,'SQUO grid'!D$4:D$18,"error",0,1)</f>
        <v>3</v>
      </c>
      <c r="M182" s="103">
        <f>_xlfn.XLOOKUP($C182,'SQUO grid'!$B$4:$B$18,'SQUO grid'!E$4:E$18,"error",0,1)</f>
        <v>3</v>
      </c>
      <c r="N182" s="103">
        <f>_xlfn.XLOOKUP($C182,'SQUO grid'!$B$4:$B$18,'SQUO grid'!F$4:F$18,"error",0,1)</f>
        <v>8</v>
      </c>
      <c r="O182" s="103">
        <f>_xlfn.XLOOKUP($C182,'SQUO grid'!$B$4:$B$18,'SQUO grid'!G$4:G$18,"error",0,1)</f>
        <v>4</v>
      </c>
      <c r="P182" s="103">
        <f>_xlfn.XLOOKUP($C182,'SQUO grid'!$B$4:$B$18,'SQUO grid'!H$4:H$18,"error",0,1)</f>
        <v>12</v>
      </c>
      <c r="Q182" s="103">
        <f>_xlfn.XLOOKUP($C182,'SQUO grid'!$B$4:$B$18,'SQUO grid'!I$4:I$18,"error",0,1)</f>
        <v>9</v>
      </c>
      <c r="R182" s="103">
        <f>_xlfn.XLOOKUP($C182,'SQUO grid'!$B$4:$B$18,'SQUO grid'!J$4:J$18,"error",0,1)</f>
        <v>12</v>
      </c>
      <c r="S182" s="103">
        <f>_xlfn.XLOOKUP($C182,'SQUO grid'!$B$4:$B$18,'SQUO grid'!K$4:K$18,"error",0,1)</f>
        <v>12.05</v>
      </c>
      <c r="T182" s="103">
        <f>_xlfn.XLOOKUP($C182,'SQUO grid'!$B$4:$B$18,'SQUO grid'!L$4:L$18,"error",0,1)</f>
        <v>16</v>
      </c>
      <c r="U182" s="103">
        <f>_xlfn.XLOOKUP($C182,'SQUO grid'!$B$4:$B$18,'SQUO grid'!M$4:M$18,"error",0,1)</f>
        <v>17</v>
      </c>
      <c r="V182" s="103">
        <f>_xlfn.XLOOKUP($C182,'SQUO grid'!$B$4:$B$18,'SQUO grid'!N$4:N$18,"error",0,1)</f>
        <v>22</v>
      </c>
      <c r="W182" s="103">
        <f>_xlfn.XLOOKUP($C182,'SQUO grid'!$B$4:$B$18,'SQUO grid'!O$4:O$18,"error",0,1)</f>
        <v>22</v>
      </c>
      <c r="X182" s="103">
        <f>_xlfn.XLOOKUP($C182,'SQUO grid'!$B$4:$B$18,'SQUO grid'!P$4:P$18,"error",0,1)</f>
        <v>29</v>
      </c>
      <c r="Y182" s="103">
        <f>_xlfn.XLOOKUP($C182,'SQUO grid'!$B$4:$B$18,'SQUO grid'!Q$4:Q$18,"error",0,1)</f>
        <v>33</v>
      </c>
      <c r="Z182" s="103">
        <f>_xlfn.XLOOKUP($C182,'SQUO grid'!$B$4:$B$18,'SQUO grid'!R$4:R$18,"error",0,1)</f>
        <v>43</v>
      </c>
      <c r="AA182" s="103">
        <f>_xlfn.XLOOKUP($C182,'SQUO grid'!$B$4:$B$18,'SQUO grid'!S$4:S$18,"error",0,1)</f>
        <v>43</v>
      </c>
      <c r="AB182" s="103">
        <f>_xlfn.XLOOKUP($C182,'SQUO grid'!$B$4:$B$18,'SQUO grid'!T$4:T$18,"error",0,1)</f>
        <v>57</v>
      </c>
      <c r="AC182" s="103">
        <f>_xlfn.XLOOKUP($C182,'SQUO grid'!$B$4:$B$18,'SQUO grid'!U$4:U$18,"error",0,1)</f>
        <v>51</v>
      </c>
      <c r="AD182" s="103">
        <f>_xlfn.XLOOKUP($C182,'SQUO grid'!$B$4:$B$18,'SQUO grid'!V$4:V$18,"error",0,1)</f>
        <v>68</v>
      </c>
      <c r="AF182" s="103">
        <f>_xlfn.XLOOKUP($D182,'Compiled grid proposal'!$C$5:$C$22,'Compiled grid proposal'!D$5:D$22,"error",0,1)</f>
        <v>2.3400000000000003</v>
      </c>
      <c r="AG182" s="103">
        <f>_xlfn.XLOOKUP($D182,'Compiled grid proposal'!$C$5:$C$22,'Compiled grid proposal'!E$5:E$22,"error",0,1)</f>
        <v>7.8000000000000007</v>
      </c>
      <c r="AH182" s="103">
        <f>_xlfn.XLOOKUP($D182,'Compiled grid proposal'!$C$5:$C$22,'Compiled grid proposal'!F$5:F$22,"error",0,1)</f>
        <v>2.8080000000000003</v>
      </c>
      <c r="AI182" s="103">
        <f>_xlfn.XLOOKUP($D182,'Compiled grid proposal'!$C$5:$C$22,'Compiled grid proposal'!G$5:G$22,"error",0,1)</f>
        <v>9.3600000000000012</v>
      </c>
      <c r="AJ182" s="103">
        <f>_xlfn.XLOOKUP($D182,'Compiled grid proposal'!$C$5:$C$22,'Compiled grid proposal'!H$5:H$22,"error",0,1)</f>
        <v>3.3696000000000002</v>
      </c>
      <c r="AK182" s="103">
        <f>_xlfn.XLOOKUP($D182,'Compiled grid proposal'!$C$5:$C$22,'Compiled grid proposal'!I$5:I$22,"error",0,1)</f>
        <v>11.232000000000001</v>
      </c>
      <c r="AL182" s="103">
        <f>_xlfn.XLOOKUP($D182,'Compiled grid proposal'!$C$5:$C$22,'Compiled grid proposal'!J$5:J$22,"error",0,1)</f>
        <v>4.04352</v>
      </c>
      <c r="AM182" s="103">
        <f>_xlfn.XLOOKUP($D182,'Compiled grid proposal'!$C$5:$C$22,'Compiled grid proposal'!K$5:K$22,"error",0,1)</f>
        <v>13.478400000000001</v>
      </c>
      <c r="AN182" s="103">
        <f>_xlfn.XLOOKUP($D182,'Compiled grid proposal'!$C$5:$C$22,'Compiled grid proposal'!L$5:L$22,"error",0,1)</f>
        <v>4.8522239999999996</v>
      </c>
      <c r="AO182" s="103">
        <f>_xlfn.XLOOKUP($D182,'Compiled grid proposal'!$C$5:$C$22,'Compiled grid proposal'!M$5:M$22,"error",0,1)</f>
        <v>16.17408</v>
      </c>
      <c r="AP182" s="103">
        <f>_xlfn.XLOOKUP($D182,'Compiled grid proposal'!$C$5:$C$22,'Compiled grid proposal'!N$5:N$22,"error",0,1)</f>
        <v>5.8226687999999998</v>
      </c>
      <c r="AQ182" s="103">
        <f>_xlfn.XLOOKUP($D182,'Compiled grid proposal'!$C$5:$C$22,'Compiled grid proposal'!O$5:O$22,"error",0,1)</f>
        <v>19.408895999999999</v>
      </c>
      <c r="AR182" s="103">
        <f>_xlfn.XLOOKUP($D182,'Compiled grid proposal'!$C$5:$C$22,'Compiled grid proposal'!P$5:P$22,"error",0,1)</f>
        <v>6.9872025599999992</v>
      </c>
      <c r="AS182" s="103">
        <f>_xlfn.XLOOKUP($D182,'Compiled grid proposal'!$C$5:$C$22,'Compiled grid proposal'!Q$5:Q$22,"error",0,1)</f>
        <v>23.290675199999999</v>
      </c>
      <c r="AT182" s="103">
        <f>_xlfn.XLOOKUP($D182,'Compiled grid proposal'!$C$5:$C$22,'Compiled grid proposal'!R$5:R$22,"error",0,1)</f>
        <v>8.3846430719999994</v>
      </c>
      <c r="AU182" s="103">
        <f>_xlfn.XLOOKUP($D182,'Compiled grid proposal'!$C$5:$C$22,'Compiled grid proposal'!S$5:S$22,"error",0,1)</f>
        <v>27.948810239999997</v>
      </c>
      <c r="AV182" s="103">
        <f>_xlfn.XLOOKUP($D182,'Compiled grid proposal'!$C$5:$C$22,'Compiled grid proposal'!T$5:T$22,"error",0,1)</f>
        <v>10.061571686399999</v>
      </c>
      <c r="AW182" s="103">
        <f>_xlfn.XLOOKUP($D182,'Compiled grid proposal'!$C$5:$C$22,'Compiled grid proposal'!U$5:U$22,"error",0,1)</f>
        <v>33.538572287999997</v>
      </c>
      <c r="AX182" s="103">
        <f>_xlfn.XLOOKUP($D182,'Compiled grid proposal'!$C$5:$C$22,'Compiled grid proposal'!V$5:V$22,"error",0,1)</f>
        <v>11.7</v>
      </c>
      <c r="AY182" s="103">
        <f>_xlfn.XLOOKUP($D182,'Compiled grid proposal'!$C$5:$C$22,'Compiled grid proposal'!W$5:W$22,"error",0,1)</f>
        <v>39</v>
      </c>
      <c r="BA182" s="115">
        <f t="shared" si="80"/>
        <v>1.3400000000000003</v>
      </c>
      <c r="BB182" s="115">
        <f t="shared" si="81"/>
        <v>4.8000000000000007</v>
      </c>
      <c r="BC182" s="115">
        <f t="shared" si="82"/>
        <v>-0.19199999999999973</v>
      </c>
      <c r="BD182" s="115">
        <f t="shared" si="83"/>
        <v>1.3600000000000012</v>
      </c>
      <c r="BE182" s="115">
        <f t="shared" si="84"/>
        <v>-0.63039999999999985</v>
      </c>
      <c r="BF182" s="115">
        <f t="shared" si="85"/>
        <v>-0.76799999999999891</v>
      </c>
      <c r="BG182" s="115">
        <f t="shared" si="86"/>
        <v>-4.95648</v>
      </c>
      <c r="BH182" s="115">
        <f t="shared" si="87"/>
        <v>1.4784000000000006</v>
      </c>
      <c r="BI182" s="115">
        <f t="shared" si="88"/>
        <v>-7.1977760000000011</v>
      </c>
      <c r="BJ182" s="115">
        <f t="shared" si="89"/>
        <v>0.17408000000000001</v>
      </c>
      <c r="BK182" s="115">
        <f t="shared" si="90"/>
        <v>-11.177331200000001</v>
      </c>
      <c r="BL182" s="115">
        <f t="shared" si="91"/>
        <v>-2.5911040000000014</v>
      </c>
      <c r="BM182" s="115">
        <f t="shared" si="92"/>
        <v>-15.01279744</v>
      </c>
      <c r="BN182" s="115">
        <f t="shared" si="93"/>
        <v>-5.709324800000001</v>
      </c>
      <c r="BO182" s="115">
        <f t="shared" si="94"/>
        <v>-24.615356928000001</v>
      </c>
      <c r="BP182" s="115">
        <f t="shared" si="95"/>
        <v>-15.051189760000003</v>
      </c>
      <c r="BQ182" s="115">
        <f t="shared" si="96"/>
        <v>-32.938428313599999</v>
      </c>
      <c r="BR182" s="115">
        <f t="shared" si="97"/>
        <v>-23.461427712000003</v>
      </c>
      <c r="BS182" s="115">
        <f t="shared" si="98"/>
        <v>-39.299999999999997</v>
      </c>
      <c r="BT182" s="115">
        <f t="shared" si="99"/>
        <v>-29</v>
      </c>
      <c r="BV182" s="116">
        <f t="shared" si="100"/>
        <v>1.3400000000000003</v>
      </c>
      <c r="BW182" s="116">
        <f t="shared" si="101"/>
        <v>1.6000000000000003</v>
      </c>
      <c r="BX182" s="116">
        <f t="shared" si="102"/>
        <v>-6.3999999999999904E-2</v>
      </c>
      <c r="BY182" s="116">
        <f t="shared" si="103"/>
        <v>0.17000000000000015</v>
      </c>
      <c r="BZ182" s="116">
        <f t="shared" si="104"/>
        <v>-0.15759999999999996</v>
      </c>
      <c r="CA182" s="116">
        <f t="shared" si="105"/>
        <v>-6.3999999999999904E-2</v>
      </c>
      <c r="CB182" s="116">
        <f t="shared" si="106"/>
        <v>-0.55071999999999999</v>
      </c>
      <c r="CC182" s="116">
        <f t="shared" si="107"/>
        <v>0.12320000000000005</v>
      </c>
      <c r="CD182" s="116">
        <f t="shared" si="108"/>
        <v>-0.59732580912863076</v>
      </c>
      <c r="CE182" s="116">
        <f t="shared" si="109"/>
        <v>1.0880000000000001E-2</v>
      </c>
      <c r="CF182" s="116">
        <f t="shared" si="110"/>
        <v>-0.65749007058823539</v>
      </c>
      <c r="CG182" s="116">
        <f t="shared" si="111"/>
        <v>-0.11777745454545462</v>
      </c>
      <c r="CH182" s="116">
        <f t="shared" si="112"/>
        <v>-0.68239988363636361</v>
      </c>
      <c r="CI182" s="116">
        <f t="shared" si="113"/>
        <v>-0.19687326896551727</v>
      </c>
      <c r="CJ182" s="116">
        <f t="shared" si="114"/>
        <v>-0.74591990690909094</v>
      </c>
      <c r="CK182" s="116">
        <f t="shared" si="115"/>
        <v>-0.35002766883720937</v>
      </c>
      <c r="CL182" s="116">
        <f t="shared" si="116"/>
        <v>-0.76600996078139538</v>
      </c>
      <c r="CM182" s="116">
        <f t="shared" si="117"/>
        <v>-0.41160399494736849</v>
      </c>
      <c r="CN182" s="116">
        <f t="shared" si="118"/>
        <v>-0.77058823529411757</v>
      </c>
      <c r="CO182" s="116">
        <f t="shared" si="119"/>
        <v>-0.4264705882352941</v>
      </c>
    </row>
    <row r="183" spans="1:93" ht="14.5" thickBot="1">
      <c r="A183" s="32" t="s">
        <v>202</v>
      </c>
      <c r="B183" s="33" t="s">
        <v>14</v>
      </c>
      <c r="C183" s="33">
        <v>3</v>
      </c>
      <c r="D183" s="33">
        <v>3</v>
      </c>
      <c r="E183" s="33">
        <v>3</v>
      </c>
      <c r="F183" s="33"/>
      <c r="G183" s="33"/>
      <c r="H183" s="33"/>
      <c r="I183" s="33"/>
      <c r="K183" s="103">
        <f>_xlfn.XLOOKUP($C183,'SQUO grid'!$B$4:$B$18,'SQUO grid'!C$4:C$18,"error",0,1)</f>
        <v>1</v>
      </c>
      <c r="L183" s="103">
        <f>_xlfn.XLOOKUP($C183,'SQUO grid'!$B$4:$B$18,'SQUO grid'!D$4:D$18,"error",0,1)</f>
        <v>3</v>
      </c>
      <c r="M183" s="103">
        <f>_xlfn.XLOOKUP($C183,'SQUO grid'!$B$4:$B$18,'SQUO grid'!E$4:E$18,"error",0,1)</f>
        <v>3</v>
      </c>
      <c r="N183" s="103">
        <f>_xlfn.XLOOKUP($C183,'SQUO grid'!$B$4:$B$18,'SQUO grid'!F$4:F$18,"error",0,1)</f>
        <v>8</v>
      </c>
      <c r="O183" s="103">
        <f>_xlfn.XLOOKUP($C183,'SQUO grid'!$B$4:$B$18,'SQUO grid'!G$4:G$18,"error",0,1)</f>
        <v>4</v>
      </c>
      <c r="P183" s="103">
        <f>_xlfn.XLOOKUP($C183,'SQUO grid'!$B$4:$B$18,'SQUO grid'!H$4:H$18,"error",0,1)</f>
        <v>12</v>
      </c>
      <c r="Q183" s="103">
        <f>_xlfn.XLOOKUP($C183,'SQUO grid'!$B$4:$B$18,'SQUO grid'!I$4:I$18,"error",0,1)</f>
        <v>9</v>
      </c>
      <c r="R183" s="103">
        <f>_xlfn.XLOOKUP($C183,'SQUO grid'!$B$4:$B$18,'SQUO grid'!J$4:J$18,"error",0,1)</f>
        <v>12</v>
      </c>
      <c r="S183" s="103">
        <f>_xlfn.XLOOKUP($C183,'SQUO grid'!$B$4:$B$18,'SQUO grid'!K$4:K$18,"error",0,1)</f>
        <v>12.05</v>
      </c>
      <c r="T183" s="103">
        <f>_xlfn.XLOOKUP($C183,'SQUO grid'!$B$4:$B$18,'SQUO grid'!L$4:L$18,"error",0,1)</f>
        <v>16</v>
      </c>
      <c r="U183" s="103">
        <f>_xlfn.XLOOKUP($C183,'SQUO grid'!$B$4:$B$18,'SQUO grid'!M$4:M$18,"error",0,1)</f>
        <v>17</v>
      </c>
      <c r="V183" s="103">
        <f>_xlfn.XLOOKUP($C183,'SQUO grid'!$B$4:$B$18,'SQUO grid'!N$4:N$18,"error",0,1)</f>
        <v>22</v>
      </c>
      <c r="W183" s="103">
        <f>_xlfn.XLOOKUP($C183,'SQUO grid'!$B$4:$B$18,'SQUO grid'!O$4:O$18,"error",0,1)</f>
        <v>22</v>
      </c>
      <c r="X183" s="103">
        <f>_xlfn.XLOOKUP($C183,'SQUO grid'!$B$4:$B$18,'SQUO grid'!P$4:P$18,"error",0,1)</f>
        <v>29</v>
      </c>
      <c r="Y183" s="103">
        <f>_xlfn.XLOOKUP($C183,'SQUO grid'!$B$4:$B$18,'SQUO grid'!Q$4:Q$18,"error",0,1)</f>
        <v>33</v>
      </c>
      <c r="Z183" s="103">
        <f>_xlfn.XLOOKUP($C183,'SQUO grid'!$B$4:$B$18,'SQUO grid'!R$4:R$18,"error",0,1)</f>
        <v>43</v>
      </c>
      <c r="AA183" s="103">
        <f>_xlfn.XLOOKUP($C183,'SQUO grid'!$B$4:$B$18,'SQUO grid'!S$4:S$18,"error",0,1)</f>
        <v>43</v>
      </c>
      <c r="AB183" s="103">
        <f>_xlfn.XLOOKUP($C183,'SQUO grid'!$B$4:$B$18,'SQUO grid'!T$4:T$18,"error",0,1)</f>
        <v>57</v>
      </c>
      <c r="AC183" s="103">
        <f>_xlfn.XLOOKUP($C183,'SQUO grid'!$B$4:$B$18,'SQUO grid'!U$4:U$18,"error",0,1)</f>
        <v>51</v>
      </c>
      <c r="AD183" s="103">
        <f>_xlfn.XLOOKUP($C183,'SQUO grid'!$B$4:$B$18,'SQUO grid'!V$4:V$18,"error",0,1)</f>
        <v>68</v>
      </c>
      <c r="AF183" s="103">
        <f>_xlfn.XLOOKUP($D183,'Compiled grid proposal'!$C$5:$C$22,'Compiled grid proposal'!D$5:D$22,"error",0,1)</f>
        <v>2.3400000000000003</v>
      </c>
      <c r="AG183" s="103">
        <f>_xlfn.XLOOKUP($D183,'Compiled grid proposal'!$C$5:$C$22,'Compiled grid proposal'!E$5:E$22,"error",0,1)</f>
        <v>7.8000000000000007</v>
      </c>
      <c r="AH183" s="103">
        <f>_xlfn.XLOOKUP($D183,'Compiled grid proposal'!$C$5:$C$22,'Compiled grid proposal'!F$5:F$22,"error",0,1)</f>
        <v>2.8080000000000003</v>
      </c>
      <c r="AI183" s="103">
        <f>_xlfn.XLOOKUP($D183,'Compiled grid proposal'!$C$5:$C$22,'Compiled grid proposal'!G$5:G$22,"error",0,1)</f>
        <v>9.3600000000000012</v>
      </c>
      <c r="AJ183" s="103">
        <f>_xlfn.XLOOKUP($D183,'Compiled grid proposal'!$C$5:$C$22,'Compiled grid proposal'!H$5:H$22,"error",0,1)</f>
        <v>3.3696000000000002</v>
      </c>
      <c r="AK183" s="103">
        <f>_xlfn.XLOOKUP($D183,'Compiled grid proposal'!$C$5:$C$22,'Compiled grid proposal'!I$5:I$22,"error",0,1)</f>
        <v>11.232000000000001</v>
      </c>
      <c r="AL183" s="103">
        <f>_xlfn.XLOOKUP($D183,'Compiled grid proposal'!$C$5:$C$22,'Compiled grid proposal'!J$5:J$22,"error",0,1)</f>
        <v>4.04352</v>
      </c>
      <c r="AM183" s="103">
        <f>_xlfn.XLOOKUP($D183,'Compiled grid proposal'!$C$5:$C$22,'Compiled grid proposal'!K$5:K$22,"error",0,1)</f>
        <v>13.478400000000001</v>
      </c>
      <c r="AN183" s="103">
        <f>_xlfn.XLOOKUP($D183,'Compiled grid proposal'!$C$5:$C$22,'Compiled grid proposal'!L$5:L$22,"error",0,1)</f>
        <v>4.8522239999999996</v>
      </c>
      <c r="AO183" s="103">
        <f>_xlfn.XLOOKUP($D183,'Compiled grid proposal'!$C$5:$C$22,'Compiled grid proposal'!M$5:M$22,"error",0,1)</f>
        <v>16.17408</v>
      </c>
      <c r="AP183" s="103">
        <f>_xlfn.XLOOKUP($D183,'Compiled grid proposal'!$C$5:$C$22,'Compiled grid proposal'!N$5:N$22,"error",0,1)</f>
        <v>5.8226687999999998</v>
      </c>
      <c r="AQ183" s="103">
        <f>_xlfn.XLOOKUP($D183,'Compiled grid proposal'!$C$5:$C$22,'Compiled grid proposal'!O$5:O$22,"error",0,1)</f>
        <v>19.408895999999999</v>
      </c>
      <c r="AR183" s="103">
        <f>_xlfn.XLOOKUP($D183,'Compiled grid proposal'!$C$5:$C$22,'Compiled grid proposal'!P$5:P$22,"error",0,1)</f>
        <v>6.9872025599999992</v>
      </c>
      <c r="AS183" s="103">
        <f>_xlfn.XLOOKUP($D183,'Compiled grid proposal'!$C$5:$C$22,'Compiled grid proposal'!Q$5:Q$22,"error",0,1)</f>
        <v>23.290675199999999</v>
      </c>
      <c r="AT183" s="103">
        <f>_xlfn.XLOOKUP($D183,'Compiled grid proposal'!$C$5:$C$22,'Compiled grid proposal'!R$5:R$22,"error",0,1)</f>
        <v>8.3846430719999994</v>
      </c>
      <c r="AU183" s="103">
        <f>_xlfn.XLOOKUP($D183,'Compiled grid proposal'!$C$5:$C$22,'Compiled grid proposal'!S$5:S$22,"error",0,1)</f>
        <v>27.948810239999997</v>
      </c>
      <c r="AV183" s="103">
        <f>_xlfn.XLOOKUP($D183,'Compiled grid proposal'!$C$5:$C$22,'Compiled grid proposal'!T$5:T$22,"error",0,1)</f>
        <v>10.061571686399999</v>
      </c>
      <c r="AW183" s="103">
        <f>_xlfn.XLOOKUP($D183,'Compiled grid proposal'!$C$5:$C$22,'Compiled grid proposal'!U$5:U$22,"error",0,1)</f>
        <v>33.538572287999997</v>
      </c>
      <c r="AX183" s="103">
        <f>_xlfn.XLOOKUP($D183,'Compiled grid proposal'!$C$5:$C$22,'Compiled grid proposal'!V$5:V$22,"error",0,1)</f>
        <v>11.7</v>
      </c>
      <c r="AY183" s="103">
        <f>_xlfn.XLOOKUP($D183,'Compiled grid proposal'!$C$5:$C$22,'Compiled grid proposal'!W$5:W$22,"error",0,1)</f>
        <v>39</v>
      </c>
      <c r="BA183" s="115">
        <f t="shared" si="80"/>
        <v>1.3400000000000003</v>
      </c>
      <c r="BB183" s="115">
        <f t="shared" si="81"/>
        <v>4.8000000000000007</v>
      </c>
      <c r="BC183" s="115">
        <f t="shared" si="82"/>
        <v>-0.19199999999999973</v>
      </c>
      <c r="BD183" s="115">
        <f t="shared" si="83"/>
        <v>1.3600000000000012</v>
      </c>
      <c r="BE183" s="115">
        <f t="shared" si="84"/>
        <v>-0.63039999999999985</v>
      </c>
      <c r="BF183" s="115">
        <f t="shared" si="85"/>
        <v>-0.76799999999999891</v>
      </c>
      <c r="BG183" s="115">
        <f t="shared" si="86"/>
        <v>-4.95648</v>
      </c>
      <c r="BH183" s="115">
        <f t="shared" si="87"/>
        <v>1.4784000000000006</v>
      </c>
      <c r="BI183" s="115">
        <f t="shared" si="88"/>
        <v>-7.1977760000000011</v>
      </c>
      <c r="BJ183" s="115">
        <f t="shared" si="89"/>
        <v>0.17408000000000001</v>
      </c>
      <c r="BK183" s="115">
        <f t="shared" si="90"/>
        <v>-11.177331200000001</v>
      </c>
      <c r="BL183" s="115">
        <f t="shared" si="91"/>
        <v>-2.5911040000000014</v>
      </c>
      <c r="BM183" s="115">
        <f t="shared" si="92"/>
        <v>-15.01279744</v>
      </c>
      <c r="BN183" s="115">
        <f t="shared" si="93"/>
        <v>-5.709324800000001</v>
      </c>
      <c r="BO183" s="115">
        <f t="shared" si="94"/>
        <v>-24.615356928000001</v>
      </c>
      <c r="BP183" s="115">
        <f t="shared" si="95"/>
        <v>-15.051189760000003</v>
      </c>
      <c r="BQ183" s="115">
        <f t="shared" si="96"/>
        <v>-32.938428313599999</v>
      </c>
      <c r="BR183" s="115">
        <f t="shared" si="97"/>
        <v>-23.461427712000003</v>
      </c>
      <c r="BS183" s="115">
        <f t="shared" si="98"/>
        <v>-39.299999999999997</v>
      </c>
      <c r="BT183" s="115">
        <f t="shared" si="99"/>
        <v>-29</v>
      </c>
      <c r="BV183" s="116">
        <f t="shared" si="100"/>
        <v>1.3400000000000003</v>
      </c>
      <c r="BW183" s="116">
        <f t="shared" si="101"/>
        <v>1.6000000000000003</v>
      </c>
      <c r="BX183" s="116">
        <f t="shared" si="102"/>
        <v>-6.3999999999999904E-2</v>
      </c>
      <c r="BY183" s="116">
        <f t="shared" si="103"/>
        <v>0.17000000000000015</v>
      </c>
      <c r="BZ183" s="116">
        <f t="shared" si="104"/>
        <v>-0.15759999999999996</v>
      </c>
      <c r="CA183" s="116">
        <f t="shared" si="105"/>
        <v>-6.3999999999999904E-2</v>
      </c>
      <c r="CB183" s="116">
        <f t="shared" si="106"/>
        <v>-0.55071999999999999</v>
      </c>
      <c r="CC183" s="116">
        <f t="shared" si="107"/>
        <v>0.12320000000000005</v>
      </c>
      <c r="CD183" s="116">
        <f t="shared" si="108"/>
        <v>-0.59732580912863076</v>
      </c>
      <c r="CE183" s="116">
        <f t="shared" si="109"/>
        <v>1.0880000000000001E-2</v>
      </c>
      <c r="CF183" s="116">
        <f t="shared" si="110"/>
        <v>-0.65749007058823539</v>
      </c>
      <c r="CG183" s="116">
        <f t="shared" si="111"/>
        <v>-0.11777745454545462</v>
      </c>
      <c r="CH183" s="116">
        <f t="shared" si="112"/>
        <v>-0.68239988363636361</v>
      </c>
      <c r="CI183" s="116">
        <f t="shared" si="113"/>
        <v>-0.19687326896551727</v>
      </c>
      <c r="CJ183" s="116">
        <f t="shared" si="114"/>
        <v>-0.74591990690909094</v>
      </c>
      <c r="CK183" s="116">
        <f t="shared" si="115"/>
        <v>-0.35002766883720937</v>
      </c>
      <c r="CL183" s="116">
        <f t="shared" si="116"/>
        <v>-0.76600996078139538</v>
      </c>
      <c r="CM183" s="116">
        <f t="shared" si="117"/>
        <v>-0.41160399494736849</v>
      </c>
      <c r="CN183" s="116">
        <f t="shared" si="118"/>
        <v>-0.77058823529411757</v>
      </c>
      <c r="CO183" s="116">
        <f t="shared" si="119"/>
        <v>-0.4264705882352941</v>
      </c>
    </row>
    <row r="184" spans="1:93">
      <c r="A184" s="40" t="s">
        <v>203</v>
      </c>
      <c r="B184" s="33" t="s">
        <v>14</v>
      </c>
      <c r="C184" s="33">
        <v>3</v>
      </c>
      <c r="D184" s="33">
        <v>3</v>
      </c>
      <c r="E184" s="33">
        <v>3</v>
      </c>
      <c r="F184" s="33"/>
      <c r="G184" s="33"/>
      <c r="H184" s="33"/>
      <c r="I184" s="33"/>
      <c r="K184" s="103">
        <f>_xlfn.XLOOKUP($C184,'SQUO grid'!$B$4:$B$18,'SQUO grid'!C$4:C$18,"error",0,1)</f>
        <v>1</v>
      </c>
      <c r="L184" s="103">
        <f>_xlfn.XLOOKUP($C184,'SQUO grid'!$B$4:$B$18,'SQUO grid'!D$4:D$18,"error",0,1)</f>
        <v>3</v>
      </c>
      <c r="M184" s="103">
        <f>_xlfn.XLOOKUP($C184,'SQUO grid'!$B$4:$B$18,'SQUO grid'!E$4:E$18,"error",0,1)</f>
        <v>3</v>
      </c>
      <c r="N184" s="103">
        <f>_xlfn.XLOOKUP($C184,'SQUO grid'!$B$4:$B$18,'SQUO grid'!F$4:F$18,"error",0,1)</f>
        <v>8</v>
      </c>
      <c r="O184" s="103">
        <f>_xlfn.XLOOKUP($C184,'SQUO grid'!$B$4:$B$18,'SQUO grid'!G$4:G$18,"error",0,1)</f>
        <v>4</v>
      </c>
      <c r="P184" s="103">
        <f>_xlfn.XLOOKUP($C184,'SQUO grid'!$B$4:$B$18,'SQUO grid'!H$4:H$18,"error",0,1)</f>
        <v>12</v>
      </c>
      <c r="Q184" s="103">
        <f>_xlfn.XLOOKUP($C184,'SQUO grid'!$B$4:$B$18,'SQUO grid'!I$4:I$18,"error",0,1)</f>
        <v>9</v>
      </c>
      <c r="R184" s="103">
        <f>_xlfn.XLOOKUP($C184,'SQUO grid'!$B$4:$B$18,'SQUO grid'!J$4:J$18,"error",0,1)</f>
        <v>12</v>
      </c>
      <c r="S184" s="103">
        <f>_xlfn.XLOOKUP($C184,'SQUO grid'!$B$4:$B$18,'SQUO grid'!K$4:K$18,"error",0,1)</f>
        <v>12.05</v>
      </c>
      <c r="T184" s="103">
        <f>_xlfn.XLOOKUP($C184,'SQUO grid'!$B$4:$B$18,'SQUO grid'!L$4:L$18,"error",0,1)</f>
        <v>16</v>
      </c>
      <c r="U184" s="103">
        <f>_xlfn.XLOOKUP($C184,'SQUO grid'!$B$4:$B$18,'SQUO grid'!M$4:M$18,"error",0,1)</f>
        <v>17</v>
      </c>
      <c r="V184" s="103">
        <f>_xlfn.XLOOKUP($C184,'SQUO grid'!$B$4:$B$18,'SQUO grid'!N$4:N$18,"error",0,1)</f>
        <v>22</v>
      </c>
      <c r="W184" s="103">
        <f>_xlfn.XLOOKUP($C184,'SQUO grid'!$B$4:$B$18,'SQUO grid'!O$4:O$18,"error",0,1)</f>
        <v>22</v>
      </c>
      <c r="X184" s="103">
        <f>_xlfn.XLOOKUP($C184,'SQUO grid'!$B$4:$B$18,'SQUO grid'!P$4:P$18,"error",0,1)</f>
        <v>29</v>
      </c>
      <c r="Y184" s="103">
        <f>_xlfn.XLOOKUP($C184,'SQUO grid'!$B$4:$B$18,'SQUO grid'!Q$4:Q$18,"error",0,1)</f>
        <v>33</v>
      </c>
      <c r="Z184" s="103">
        <f>_xlfn.XLOOKUP($C184,'SQUO grid'!$B$4:$B$18,'SQUO grid'!R$4:R$18,"error",0,1)</f>
        <v>43</v>
      </c>
      <c r="AA184" s="103">
        <f>_xlfn.XLOOKUP($C184,'SQUO grid'!$B$4:$B$18,'SQUO grid'!S$4:S$18,"error",0,1)</f>
        <v>43</v>
      </c>
      <c r="AB184" s="103">
        <f>_xlfn.XLOOKUP($C184,'SQUO grid'!$B$4:$B$18,'SQUO grid'!T$4:T$18,"error",0,1)</f>
        <v>57</v>
      </c>
      <c r="AC184" s="103">
        <f>_xlfn.XLOOKUP($C184,'SQUO grid'!$B$4:$B$18,'SQUO grid'!U$4:U$18,"error",0,1)</f>
        <v>51</v>
      </c>
      <c r="AD184" s="103">
        <f>_xlfn.XLOOKUP($C184,'SQUO grid'!$B$4:$B$18,'SQUO grid'!V$4:V$18,"error",0,1)</f>
        <v>68</v>
      </c>
      <c r="AF184" s="103">
        <f>_xlfn.XLOOKUP($D184,'Compiled grid proposal'!$C$5:$C$22,'Compiled grid proposal'!D$5:D$22,"error",0,1)</f>
        <v>2.3400000000000003</v>
      </c>
      <c r="AG184" s="103">
        <f>_xlfn.XLOOKUP($D184,'Compiled grid proposal'!$C$5:$C$22,'Compiled grid proposal'!E$5:E$22,"error",0,1)</f>
        <v>7.8000000000000007</v>
      </c>
      <c r="AH184" s="103">
        <f>_xlfn.XLOOKUP($D184,'Compiled grid proposal'!$C$5:$C$22,'Compiled grid proposal'!F$5:F$22,"error",0,1)</f>
        <v>2.8080000000000003</v>
      </c>
      <c r="AI184" s="103">
        <f>_xlfn.XLOOKUP($D184,'Compiled grid proposal'!$C$5:$C$22,'Compiled grid proposal'!G$5:G$22,"error",0,1)</f>
        <v>9.3600000000000012</v>
      </c>
      <c r="AJ184" s="103">
        <f>_xlfn.XLOOKUP($D184,'Compiled grid proposal'!$C$5:$C$22,'Compiled grid proposal'!H$5:H$22,"error",0,1)</f>
        <v>3.3696000000000002</v>
      </c>
      <c r="AK184" s="103">
        <f>_xlfn.XLOOKUP($D184,'Compiled grid proposal'!$C$5:$C$22,'Compiled grid proposal'!I$5:I$22,"error",0,1)</f>
        <v>11.232000000000001</v>
      </c>
      <c r="AL184" s="103">
        <f>_xlfn.XLOOKUP($D184,'Compiled grid proposal'!$C$5:$C$22,'Compiled grid proposal'!J$5:J$22,"error",0,1)</f>
        <v>4.04352</v>
      </c>
      <c r="AM184" s="103">
        <f>_xlfn.XLOOKUP($D184,'Compiled grid proposal'!$C$5:$C$22,'Compiled grid proposal'!K$5:K$22,"error",0,1)</f>
        <v>13.478400000000001</v>
      </c>
      <c r="AN184" s="103">
        <f>_xlfn.XLOOKUP($D184,'Compiled grid proposal'!$C$5:$C$22,'Compiled grid proposal'!L$5:L$22,"error",0,1)</f>
        <v>4.8522239999999996</v>
      </c>
      <c r="AO184" s="103">
        <f>_xlfn.XLOOKUP($D184,'Compiled grid proposal'!$C$5:$C$22,'Compiled grid proposal'!M$5:M$22,"error",0,1)</f>
        <v>16.17408</v>
      </c>
      <c r="AP184" s="103">
        <f>_xlfn.XLOOKUP($D184,'Compiled grid proposal'!$C$5:$C$22,'Compiled grid proposal'!N$5:N$22,"error",0,1)</f>
        <v>5.8226687999999998</v>
      </c>
      <c r="AQ184" s="103">
        <f>_xlfn.XLOOKUP($D184,'Compiled grid proposal'!$C$5:$C$22,'Compiled grid proposal'!O$5:O$22,"error",0,1)</f>
        <v>19.408895999999999</v>
      </c>
      <c r="AR184" s="103">
        <f>_xlfn.XLOOKUP($D184,'Compiled grid proposal'!$C$5:$C$22,'Compiled grid proposal'!P$5:P$22,"error",0,1)</f>
        <v>6.9872025599999992</v>
      </c>
      <c r="AS184" s="103">
        <f>_xlfn.XLOOKUP($D184,'Compiled grid proposal'!$C$5:$C$22,'Compiled grid proposal'!Q$5:Q$22,"error",0,1)</f>
        <v>23.290675199999999</v>
      </c>
      <c r="AT184" s="103">
        <f>_xlfn.XLOOKUP($D184,'Compiled grid proposal'!$C$5:$C$22,'Compiled grid proposal'!R$5:R$22,"error",0,1)</f>
        <v>8.3846430719999994</v>
      </c>
      <c r="AU184" s="103">
        <f>_xlfn.XLOOKUP($D184,'Compiled grid proposal'!$C$5:$C$22,'Compiled grid proposal'!S$5:S$22,"error",0,1)</f>
        <v>27.948810239999997</v>
      </c>
      <c r="AV184" s="103">
        <f>_xlfn.XLOOKUP($D184,'Compiled grid proposal'!$C$5:$C$22,'Compiled grid proposal'!T$5:T$22,"error",0,1)</f>
        <v>10.061571686399999</v>
      </c>
      <c r="AW184" s="103">
        <f>_xlfn.XLOOKUP($D184,'Compiled grid proposal'!$C$5:$C$22,'Compiled grid proposal'!U$5:U$22,"error",0,1)</f>
        <v>33.538572287999997</v>
      </c>
      <c r="AX184" s="103">
        <f>_xlfn.XLOOKUP($D184,'Compiled grid proposal'!$C$5:$C$22,'Compiled grid proposal'!V$5:V$22,"error",0,1)</f>
        <v>11.7</v>
      </c>
      <c r="AY184" s="103">
        <f>_xlfn.XLOOKUP($D184,'Compiled grid proposal'!$C$5:$C$22,'Compiled grid proposal'!W$5:W$22,"error",0,1)</f>
        <v>39</v>
      </c>
      <c r="BA184" s="115">
        <f t="shared" si="80"/>
        <v>1.3400000000000003</v>
      </c>
      <c r="BB184" s="115">
        <f t="shared" si="81"/>
        <v>4.8000000000000007</v>
      </c>
      <c r="BC184" s="115">
        <f t="shared" si="82"/>
        <v>-0.19199999999999973</v>
      </c>
      <c r="BD184" s="115">
        <f t="shared" si="83"/>
        <v>1.3600000000000012</v>
      </c>
      <c r="BE184" s="115">
        <f t="shared" si="84"/>
        <v>-0.63039999999999985</v>
      </c>
      <c r="BF184" s="115">
        <f t="shared" si="85"/>
        <v>-0.76799999999999891</v>
      </c>
      <c r="BG184" s="115">
        <f t="shared" si="86"/>
        <v>-4.95648</v>
      </c>
      <c r="BH184" s="115">
        <f t="shared" si="87"/>
        <v>1.4784000000000006</v>
      </c>
      <c r="BI184" s="115">
        <f t="shared" si="88"/>
        <v>-7.1977760000000011</v>
      </c>
      <c r="BJ184" s="115">
        <f t="shared" si="89"/>
        <v>0.17408000000000001</v>
      </c>
      <c r="BK184" s="115">
        <f t="shared" si="90"/>
        <v>-11.177331200000001</v>
      </c>
      <c r="BL184" s="115">
        <f t="shared" si="91"/>
        <v>-2.5911040000000014</v>
      </c>
      <c r="BM184" s="115">
        <f t="shared" si="92"/>
        <v>-15.01279744</v>
      </c>
      <c r="BN184" s="115">
        <f t="shared" si="93"/>
        <v>-5.709324800000001</v>
      </c>
      <c r="BO184" s="115">
        <f t="shared" si="94"/>
        <v>-24.615356928000001</v>
      </c>
      <c r="BP184" s="115">
        <f t="shared" si="95"/>
        <v>-15.051189760000003</v>
      </c>
      <c r="BQ184" s="115">
        <f t="shared" si="96"/>
        <v>-32.938428313599999</v>
      </c>
      <c r="BR184" s="115">
        <f t="shared" si="97"/>
        <v>-23.461427712000003</v>
      </c>
      <c r="BS184" s="115">
        <f t="shared" si="98"/>
        <v>-39.299999999999997</v>
      </c>
      <c r="BT184" s="115">
        <f t="shared" si="99"/>
        <v>-29</v>
      </c>
      <c r="BV184" s="116">
        <f t="shared" si="100"/>
        <v>1.3400000000000003</v>
      </c>
      <c r="BW184" s="116">
        <f t="shared" si="101"/>
        <v>1.6000000000000003</v>
      </c>
      <c r="BX184" s="116">
        <f t="shared" si="102"/>
        <v>-6.3999999999999904E-2</v>
      </c>
      <c r="BY184" s="116">
        <f t="shared" si="103"/>
        <v>0.17000000000000015</v>
      </c>
      <c r="BZ184" s="116">
        <f t="shared" si="104"/>
        <v>-0.15759999999999996</v>
      </c>
      <c r="CA184" s="116">
        <f t="shared" si="105"/>
        <v>-6.3999999999999904E-2</v>
      </c>
      <c r="CB184" s="116">
        <f t="shared" si="106"/>
        <v>-0.55071999999999999</v>
      </c>
      <c r="CC184" s="116">
        <f t="shared" si="107"/>
        <v>0.12320000000000005</v>
      </c>
      <c r="CD184" s="116">
        <f t="shared" si="108"/>
        <v>-0.59732580912863076</v>
      </c>
      <c r="CE184" s="116">
        <f t="shared" si="109"/>
        <v>1.0880000000000001E-2</v>
      </c>
      <c r="CF184" s="116">
        <f t="shared" si="110"/>
        <v>-0.65749007058823539</v>
      </c>
      <c r="CG184" s="116">
        <f t="shared" si="111"/>
        <v>-0.11777745454545462</v>
      </c>
      <c r="CH184" s="116">
        <f t="shared" si="112"/>
        <v>-0.68239988363636361</v>
      </c>
      <c r="CI184" s="116">
        <f t="shared" si="113"/>
        <v>-0.19687326896551727</v>
      </c>
      <c r="CJ184" s="116">
        <f t="shared" si="114"/>
        <v>-0.74591990690909094</v>
      </c>
      <c r="CK184" s="116">
        <f t="shared" si="115"/>
        <v>-0.35002766883720937</v>
      </c>
      <c r="CL184" s="116">
        <f t="shared" si="116"/>
        <v>-0.76600996078139538</v>
      </c>
      <c r="CM184" s="116">
        <f t="shared" si="117"/>
        <v>-0.41160399494736849</v>
      </c>
      <c r="CN184" s="116">
        <f t="shared" si="118"/>
        <v>-0.77058823529411757</v>
      </c>
      <c r="CO184" s="116">
        <f t="shared" si="119"/>
        <v>-0.4264705882352941</v>
      </c>
    </row>
    <row r="185" spans="1:93" ht="14.5" thickBot="1">
      <c r="A185" s="41" t="s">
        <v>204</v>
      </c>
      <c r="B185" s="33" t="s">
        <v>10</v>
      </c>
      <c r="C185" s="97">
        <v>2</v>
      </c>
      <c r="D185" s="33">
        <v>2</v>
      </c>
      <c r="E185" s="33">
        <v>2</v>
      </c>
      <c r="F185" s="33"/>
      <c r="G185" s="33"/>
      <c r="H185" s="36" t="s">
        <v>18</v>
      </c>
      <c r="I185" s="33"/>
      <c r="K185" s="103">
        <f>_xlfn.XLOOKUP($C185,'SQUO grid'!$B$4:$B$18,'SQUO grid'!C$4:C$18,"error",0,1)</f>
        <v>0</v>
      </c>
      <c r="L185" s="103">
        <f>_xlfn.XLOOKUP($C185,'SQUO grid'!$B$4:$B$18,'SQUO grid'!D$4:D$18,"error",0,1)</f>
        <v>3</v>
      </c>
      <c r="M185" s="103">
        <f>_xlfn.XLOOKUP($C185,'SQUO grid'!$B$4:$B$18,'SQUO grid'!E$4:E$18,"error",0,1)</f>
        <v>2</v>
      </c>
      <c r="N185" s="103">
        <f>_xlfn.XLOOKUP($C185,'SQUO grid'!$B$4:$B$18,'SQUO grid'!F$4:F$18,"error",0,1)</f>
        <v>6</v>
      </c>
      <c r="O185" s="103">
        <f>_xlfn.XLOOKUP($C185,'SQUO grid'!$B$4:$B$18,'SQUO grid'!G$4:G$18,"error",0,1)</f>
        <v>3</v>
      </c>
      <c r="P185" s="103">
        <f>_xlfn.XLOOKUP($C185,'SQUO grid'!$B$4:$B$18,'SQUO grid'!H$4:H$18,"error",0,1)</f>
        <v>9</v>
      </c>
      <c r="Q185" s="103">
        <f>_xlfn.XLOOKUP($C185,'SQUO grid'!$B$4:$B$18,'SQUO grid'!I$4:I$18,"error",0,1)</f>
        <v>4</v>
      </c>
      <c r="R185" s="103">
        <f>_xlfn.XLOOKUP($C185,'SQUO grid'!$B$4:$B$18,'SQUO grid'!J$4:J$18,"error",0,1)</f>
        <v>12</v>
      </c>
      <c r="S185" s="103">
        <f>_xlfn.XLOOKUP($C185,'SQUO grid'!$B$4:$B$18,'SQUO grid'!K$4:K$18,"error",0,1)</f>
        <v>12.05</v>
      </c>
      <c r="T185" s="103">
        <f>_xlfn.XLOOKUP($C185,'SQUO grid'!$B$4:$B$18,'SQUO grid'!L$4:L$18,"error",0,1)</f>
        <v>14</v>
      </c>
      <c r="U185" s="103">
        <f>_xlfn.XLOOKUP($C185,'SQUO grid'!$B$4:$B$18,'SQUO grid'!M$4:M$18,"error",0,1)</f>
        <v>14</v>
      </c>
      <c r="V185" s="103">
        <f>_xlfn.XLOOKUP($C185,'SQUO grid'!$B$4:$B$18,'SQUO grid'!N$4:N$18,"error",0,1)</f>
        <v>18</v>
      </c>
      <c r="W185" s="103">
        <f>_xlfn.XLOOKUP($C185,'SQUO grid'!$B$4:$B$18,'SQUO grid'!O$4:O$18,"error",0,1)</f>
        <v>17</v>
      </c>
      <c r="X185" s="103">
        <f>_xlfn.XLOOKUP($C185,'SQUO grid'!$B$4:$B$18,'SQUO grid'!P$4:P$18,"error",0,1)</f>
        <v>22</v>
      </c>
      <c r="Y185" s="103">
        <f>_xlfn.XLOOKUP($C185,'SQUO grid'!$B$4:$B$18,'SQUO grid'!Q$4:Q$18,"error",0,1)</f>
        <v>22</v>
      </c>
      <c r="Z185" s="103">
        <f>_xlfn.XLOOKUP($C185,'SQUO grid'!$B$4:$B$18,'SQUO grid'!R$4:R$18,"error",0,1)</f>
        <v>29</v>
      </c>
      <c r="AA185" s="103">
        <f>_xlfn.XLOOKUP($C185,'SQUO grid'!$B$4:$B$18,'SQUO grid'!S$4:S$18,"error",0,1)</f>
        <v>33</v>
      </c>
      <c r="AB185" s="103">
        <f>_xlfn.XLOOKUP($C185,'SQUO grid'!$B$4:$B$18,'SQUO grid'!T$4:T$18,"error",0,1)</f>
        <v>43</v>
      </c>
      <c r="AC185" s="103">
        <f>_xlfn.XLOOKUP($C185,'SQUO grid'!$B$4:$B$18,'SQUO grid'!U$4:U$18,"error",0,1)</f>
        <v>43</v>
      </c>
      <c r="AD185" s="103">
        <f>_xlfn.XLOOKUP($C185,'SQUO grid'!$B$4:$B$18,'SQUO grid'!V$4:V$18,"error",0,1)</f>
        <v>57</v>
      </c>
      <c r="AF185" s="103">
        <f>_xlfn.XLOOKUP($D185,'Compiled grid proposal'!$C$5:$C$22,'Compiled grid proposal'!D$5:D$22,"error",0,1)</f>
        <v>0.89999999999999991</v>
      </c>
      <c r="AG185" s="103">
        <f>_xlfn.XLOOKUP($D185,'Compiled grid proposal'!$C$5:$C$22,'Compiled grid proposal'!E$5:E$22,"error",0,1)</f>
        <v>3</v>
      </c>
      <c r="AH185" s="103">
        <f>_xlfn.XLOOKUP($D185,'Compiled grid proposal'!$C$5:$C$22,'Compiled grid proposal'!F$5:F$22,"error",0,1)</f>
        <v>1.7999999999999998</v>
      </c>
      <c r="AI185" s="103">
        <f>_xlfn.XLOOKUP($D185,'Compiled grid proposal'!$C$5:$C$22,'Compiled grid proposal'!G$5:G$22,"error",0,1)</f>
        <v>6</v>
      </c>
      <c r="AJ185" s="103">
        <f>_xlfn.XLOOKUP($D185,'Compiled grid proposal'!$C$5:$C$22,'Compiled grid proposal'!H$5:H$22,"error",0,1)</f>
        <v>2.1599999999999997</v>
      </c>
      <c r="AK185" s="103">
        <f>_xlfn.XLOOKUP($D185,'Compiled grid proposal'!$C$5:$C$22,'Compiled grid proposal'!I$5:I$22,"error",0,1)</f>
        <v>7.1999999999999993</v>
      </c>
      <c r="AL185" s="103">
        <f>_xlfn.XLOOKUP($D185,'Compiled grid proposal'!$C$5:$C$22,'Compiled grid proposal'!J$5:J$22,"error",0,1)</f>
        <v>2.5919999999999996</v>
      </c>
      <c r="AM185" s="103">
        <f>_xlfn.XLOOKUP($D185,'Compiled grid proposal'!$C$5:$C$22,'Compiled grid proposal'!K$5:K$22,"error",0,1)</f>
        <v>8.6399999999999988</v>
      </c>
      <c r="AN185" s="103">
        <f>_xlfn.XLOOKUP($D185,'Compiled grid proposal'!$C$5:$C$22,'Compiled grid proposal'!L$5:L$22,"error",0,1)</f>
        <v>3.1103999999999994</v>
      </c>
      <c r="AO185" s="103">
        <f>_xlfn.XLOOKUP($D185,'Compiled grid proposal'!$C$5:$C$22,'Compiled grid proposal'!M$5:M$22,"error",0,1)</f>
        <v>10.367999999999999</v>
      </c>
      <c r="AP185" s="103">
        <f>_xlfn.XLOOKUP($D185,'Compiled grid proposal'!$C$5:$C$22,'Compiled grid proposal'!N$5:N$22,"error",0,1)</f>
        <v>3.7324799999999989</v>
      </c>
      <c r="AQ185" s="103">
        <f>_xlfn.XLOOKUP($D185,'Compiled grid proposal'!$C$5:$C$22,'Compiled grid proposal'!O$5:O$22,"error",0,1)</f>
        <v>12.441599999999998</v>
      </c>
      <c r="AR185" s="103">
        <f>_xlfn.XLOOKUP($D185,'Compiled grid proposal'!$C$5:$C$22,'Compiled grid proposal'!P$5:P$22,"error",0,1)</f>
        <v>4.4789759999999985</v>
      </c>
      <c r="AS185" s="103">
        <f>_xlfn.XLOOKUP($D185,'Compiled grid proposal'!$C$5:$C$22,'Compiled grid proposal'!Q$5:Q$22,"error",0,1)</f>
        <v>14.929919999999996</v>
      </c>
      <c r="AT185" s="103">
        <f>_xlfn.XLOOKUP($D185,'Compiled grid proposal'!$C$5:$C$22,'Compiled grid proposal'!R$5:R$22,"error",0,1)</f>
        <v>5.3747711999999979</v>
      </c>
      <c r="AU185" s="103">
        <f>_xlfn.XLOOKUP($D185,'Compiled grid proposal'!$C$5:$C$22,'Compiled grid proposal'!S$5:S$22,"error",0,1)</f>
        <v>17.915903999999994</v>
      </c>
      <c r="AV185" s="103">
        <f>_xlfn.XLOOKUP($D185,'Compiled grid proposal'!$C$5:$C$22,'Compiled grid proposal'!T$5:T$22,"error",0,1)</f>
        <v>6.4497254399999973</v>
      </c>
      <c r="AW185" s="103">
        <f>_xlfn.XLOOKUP($D185,'Compiled grid proposal'!$C$5:$C$22,'Compiled grid proposal'!U$5:U$22,"error",0,1)</f>
        <v>21.499084799999991</v>
      </c>
      <c r="AX185" s="103">
        <f>_xlfn.XLOOKUP($D185,'Compiled grid proposal'!$C$5:$C$22,'Compiled grid proposal'!V$5:V$22,"error",0,1)</f>
        <v>8.5499999999999989</v>
      </c>
      <c r="AY185" s="103">
        <f>_xlfn.XLOOKUP($D185,'Compiled grid proposal'!$C$5:$C$22,'Compiled grid proposal'!W$5:W$22,"error",0,1)</f>
        <v>28.5</v>
      </c>
      <c r="BA185" s="115">
        <f t="shared" si="80"/>
        <v>0.89999999999999991</v>
      </c>
      <c r="BB185" s="115">
        <f t="shared" si="81"/>
        <v>0</v>
      </c>
      <c r="BC185" s="115">
        <f t="shared" si="82"/>
        <v>-0.20000000000000018</v>
      </c>
      <c r="BD185" s="115">
        <f t="shared" si="83"/>
        <v>0</v>
      </c>
      <c r="BE185" s="115">
        <f t="shared" si="84"/>
        <v>-0.8400000000000003</v>
      </c>
      <c r="BF185" s="115">
        <f t="shared" si="85"/>
        <v>-1.8000000000000007</v>
      </c>
      <c r="BG185" s="115">
        <f t="shared" si="86"/>
        <v>-1.4080000000000004</v>
      </c>
      <c r="BH185" s="115">
        <f t="shared" si="87"/>
        <v>-3.3600000000000012</v>
      </c>
      <c r="BI185" s="115">
        <f t="shared" si="88"/>
        <v>-8.9396000000000022</v>
      </c>
      <c r="BJ185" s="115">
        <f t="shared" si="89"/>
        <v>-3.6320000000000014</v>
      </c>
      <c r="BK185" s="115">
        <f t="shared" si="90"/>
        <v>-10.267520000000001</v>
      </c>
      <c r="BL185" s="115">
        <f t="shared" si="91"/>
        <v>-5.5584000000000024</v>
      </c>
      <c r="BM185" s="115">
        <f t="shared" si="92"/>
        <v>-12.521024000000001</v>
      </c>
      <c r="BN185" s="115">
        <f t="shared" si="93"/>
        <v>-7.0700800000000044</v>
      </c>
      <c r="BO185" s="115">
        <f t="shared" si="94"/>
        <v>-16.625228800000002</v>
      </c>
      <c r="BP185" s="115">
        <f t="shared" si="95"/>
        <v>-11.084096000000006</v>
      </c>
      <c r="BQ185" s="115">
        <f t="shared" si="96"/>
        <v>-26.550274560000002</v>
      </c>
      <c r="BR185" s="115">
        <f t="shared" si="97"/>
        <v>-21.500915200000009</v>
      </c>
      <c r="BS185" s="115">
        <f t="shared" si="98"/>
        <v>-34.450000000000003</v>
      </c>
      <c r="BT185" s="115">
        <f t="shared" si="99"/>
        <v>-28.5</v>
      </c>
      <c r="BV185" s="116" t="e">
        <f t="shared" si="100"/>
        <v>#DIV/0!</v>
      </c>
      <c r="BW185" s="116">
        <f t="shared" si="101"/>
        <v>0</v>
      </c>
      <c r="BX185" s="116">
        <f t="shared" si="102"/>
        <v>-0.10000000000000009</v>
      </c>
      <c r="BY185" s="116">
        <f t="shared" si="103"/>
        <v>0</v>
      </c>
      <c r="BZ185" s="116">
        <f t="shared" si="104"/>
        <v>-0.28000000000000008</v>
      </c>
      <c r="CA185" s="116">
        <f t="shared" si="105"/>
        <v>-0.20000000000000007</v>
      </c>
      <c r="CB185" s="116">
        <f t="shared" si="106"/>
        <v>-0.35200000000000009</v>
      </c>
      <c r="CC185" s="116">
        <f t="shared" si="107"/>
        <v>-0.28000000000000008</v>
      </c>
      <c r="CD185" s="116">
        <f t="shared" si="108"/>
        <v>-0.74187551867219936</v>
      </c>
      <c r="CE185" s="116">
        <f t="shared" si="109"/>
        <v>-0.25942857142857151</v>
      </c>
      <c r="CF185" s="116">
        <f t="shared" si="110"/>
        <v>-0.73339428571428578</v>
      </c>
      <c r="CG185" s="116">
        <f t="shared" si="111"/>
        <v>-0.30880000000000013</v>
      </c>
      <c r="CH185" s="116">
        <f t="shared" si="112"/>
        <v>-0.73653082352941179</v>
      </c>
      <c r="CI185" s="116">
        <f t="shared" si="113"/>
        <v>-0.32136727272727295</v>
      </c>
      <c r="CJ185" s="116">
        <f t="shared" si="114"/>
        <v>-0.75569221818181831</v>
      </c>
      <c r="CK185" s="116">
        <f t="shared" si="115"/>
        <v>-0.38221020689655194</v>
      </c>
      <c r="CL185" s="116">
        <f t="shared" si="116"/>
        <v>-0.80455377454545463</v>
      </c>
      <c r="CM185" s="116">
        <f t="shared" si="117"/>
        <v>-0.50002128372093047</v>
      </c>
      <c r="CN185" s="116">
        <f t="shared" si="118"/>
        <v>-0.80116279069767449</v>
      </c>
      <c r="CO185" s="116">
        <f t="shared" si="119"/>
        <v>-0.5</v>
      </c>
    </row>
    <row r="186" spans="1:93" ht="14.5" thickBot="1">
      <c r="A186" s="32" t="s">
        <v>205</v>
      </c>
      <c r="B186" s="35" t="s">
        <v>10</v>
      </c>
      <c r="C186" s="99">
        <v>2</v>
      </c>
      <c r="D186" s="35">
        <v>2</v>
      </c>
      <c r="E186" s="35">
        <v>2</v>
      </c>
      <c r="F186" s="35"/>
      <c r="G186" s="35"/>
      <c r="H186" s="35"/>
      <c r="I186" s="35"/>
      <c r="K186" s="103">
        <f>_xlfn.XLOOKUP($C186,'SQUO grid'!$B$4:$B$18,'SQUO grid'!C$4:C$18,"error",0,1)</f>
        <v>0</v>
      </c>
      <c r="L186" s="103">
        <f>_xlfn.XLOOKUP($C186,'SQUO grid'!$B$4:$B$18,'SQUO grid'!D$4:D$18,"error",0,1)</f>
        <v>3</v>
      </c>
      <c r="M186" s="103">
        <f>_xlfn.XLOOKUP($C186,'SQUO grid'!$B$4:$B$18,'SQUO grid'!E$4:E$18,"error",0,1)</f>
        <v>2</v>
      </c>
      <c r="N186" s="103">
        <f>_xlfn.XLOOKUP($C186,'SQUO grid'!$B$4:$B$18,'SQUO grid'!F$4:F$18,"error",0,1)</f>
        <v>6</v>
      </c>
      <c r="O186" s="103">
        <f>_xlfn.XLOOKUP($C186,'SQUO grid'!$B$4:$B$18,'SQUO grid'!G$4:G$18,"error",0,1)</f>
        <v>3</v>
      </c>
      <c r="P186" s="103">
        <f>_xlfn.XLOOKUP($C186,'SQUO grid'!$B$4:$B$18,'SQUO grid'!H$4:H$18,"error",0,1)</f>
        <v>9</v>
      </c>
      <c r="Q186" s="103">
        <f>_xlfn.XLOOKUP($C186,'SQUO grid'!$B$4:$B$18,'SQUO grid'!I$4:I$18,"error",0,1)</f>
        <v>4</v>
      </c>
      <c r="R186" s="103">
        <f>_xlfn.XLOOKUP($C186,'SQUO grid'!$B$4:$B$18,'SQUO grid'!J$4:J$18,"error",0,1)</f>
        <v>12</v>
      </c>
      <c r="S186" s="103">
        <f>_xlfn.XLOOKUP($C186,'SQUO grid'!$B$4:$B$18,'SQUO grid'!K$4:K$18,"error",0,1)</f>
        <v>12.05</v>
      </c>
      <c r="T186" s="103">
        <f>_xlfn.XLOOKUP($C186,'SQUO grid'!$B$4:$B$18,'SQUO grid'!L$4:L$18,"error",0,1)</f>
        <v>14</v>
      </c>
      <c r="U186" s="103">
        <f>_xlfn.XLOOKUP($C186,'SQUO grid'!$B$4:$B$18,'SQUO grid'!M$4:M$18,"error",0,1)</f>
        <v>14</v>
      </c>
      <c r="V186" s="103">
        <f>_xlfn.XLOOKUP($C186,'SQUO grid'!$B$4:$B$18,'SQUO grid'!N$4:N$18,"error",0,1)</f>
        <v>18</v>
      </c>
      <c r="W186" s="103">
        <f>_xlfn.XLOOKUP($C186,'SQUO grid'!$B$4:$B$18,'SQUO grid'!O$4:O$18,"error",0,1)</f>
        <v>17</v>
      </c>
      <c r="X186" s="103">
        <f>_xlfn.XLOOKUP($C186,'SQUO grid'!$B$4:$B$18,'SQUO grid'!P$4:P$18,"error",0,1)</f>
        <v>22</v>
      </c>
      <c r="Y186" s="103">
        <f>_xlfn.XLOOKUP($C186,'SQUO grid'!$B$4:$B$18,'SQUO grid'!Q$4:Q$18,"error",0,1)</f>
        <v>22</v>
      </c>
      <c r="Z186" s="103">
        <f>_xlfn.XLOOKUP($C186,'SQUO grid'!$B$4:$B$18,'SQUO grid'!R$4:R$18,"error",0,1)</f>
        <v>29</v>
      </c>
      <c r="AA186" s="103">
        <f>_xlfn.XLOOKUP($C186,'SQUO grid'!$B$4:$B$18,'SQUO grid'!S$4:S$18,"error",0,1)</f>
        <v>33</v>
      </c>
      <c r="AB186" s="103">
        <f>_xlfn.XLOOKUP($C186,'SQUO grid'!$B$4:$B$18,'SQUO grid'!T$4:T$18,"error",0,1)</f>
        <v>43</v>
      </c>
      <c r="AC186" s="103">
        <f>_xlfn.XLOOKUP($C186,'SQUO grid'!$B$4:$B$18,'SQUO grid'!U$4:U$18,"error",0,1)</f>
        <v>43</v>
      </c>
      <c r="AD186" s="103">
        <f>_xlfn.XLOOKUP($C186,'SQUO grid'!$B$4:$B$18,'SQUO grid'!V$4:V$18,"error",0,1)</f>
        <v>57</v>
      </c>
      <c r="AF186" s="103">
        <f>_xlfn.XLOOKUP($D186,'Compiled grid proposal'!$C$5:$C$22,'Compiled grid proposal'!D$5:D$22,"error",0,1)</f>
        <v>0.89999999999999991</v>
      </c>
      <c r="AG186" s="103">
        <f>_xlfn.XLOOKUP($D186,'Compiled grid proposal'!$C$5:$C$22,'Compiled grid proposal'!E$5:E$22,"error",0,1)</f>
        <v>3</v>
      </c>
      <c r="AH186" s="103">
        <f>_xlfn.XLOOKUP($D186,'Compiled grid proposal'!$C$5:$C$22,'Compiled grid proposal'!F$5:F$22,"error",0,1)</f>
        <v>1.7999999999999998</v>
      </c>
      <c r="AI186" s="103">
        <f>_xlfn.XLOOKUP($D186,'Compiled grid proposal'!$C$5:$C$22,'Compiled grid proposal'!G$5:G$22,"error",0,1)</f>
        <v>6</v>
      </c>
      <c r="AJ186" s="103">
        <f>_xlfn.XLOOKUP($D186,'Compiled grid proposal'!$C$5:$C$22,'Compiled grid proposal'!H$5:H$22,"error",0,1)</f>
        <v>2.1599999999999997</v>
      </c>
      <c r="AK186" s="103">
        <f>_xlfn.XLOOKUP($D186,'Compiled grid proposal'!$C$5:$C$22,'Compiled grid proposal'!I$5:I$22,"error",0,1)</f>
        <v>7.1999999999999993</v>
      </c>
      <c r="AL186" s="103">
        <f>_xlfn.XLOOKUP($D186,'Compiled grid proposal'!$C$5:$C$22,'Compiled grid proposal'!J$5:J$22,"error",0,1)</f>
        <v>2.5919999999999996</v>
      </c>
      <c r="AM186" s="103">
        <f>_xlfn.XLOOKUP($D186,'Compiled grid proposal'!$C$5:$C$22,'Compiled grid proposal'!K$5:K$22,"error",0,1)</f>
        <v>8.6399999999999988</v>
      </c>
      <c r="AN186" s="103">
        <f>_xlfn.XLOOKUP($D186,'Compiled grid proposal'!$C$5:$C$22,'Compiled grid proposal'!L$5:L$22,"error",0,1)</f>
        <v>3.1103999999999994</v>
      </c>
      <c r="AO186" s="103">
        <f>_xlfn.XLOOKUP($D186,'Compiled grid proposal'!$C$5:$C$22,'Compiled grid proposal'!M$5:M$22,"error",0,1)</f>
        <v>10.367999999999999</v>
      </c>
      <c r="AP186" s="103">
        <f>_xlfn.XLOOKUP($D186,'Compiled grid proposal'!$C$5:$C$22,'Compiled grid proposal'!N$5:N$22,"error",0,1)</f>
        <v>3.7324799999999989</v>
      </c>
      <c r="AQ186" s="103">
        <f>_xlfn.XLOOKUP($D186,'Compiled grid proposal'!$C$5:$C$22,'Compiled grid proposal'!O$5:O$22,"error",0,1)</f>
        <v>12.441599999999998</v>
      </c>
      <c r="AR186" s="103">
        <f>_xlfn.XLOOKUP($D186,'Compiled grid proposal'!$C$5:$C$22,'Compiled grid proposal'!P$5:P$22,"error",0,1)</f>
        <v>4.4789759999999985</v>
      </c>
      <c r="AS186" s="103">
        <f>_xlfn.XLOOKUP($D186,'Compiled grid proposal'!$C$5:$C$22,'Compiled grid proposal'!Q$5:Q$22,"error",0,1)</f>
        <v>14.929919999999996</v>
      </c>
      <c r="AT186" s="103">
        <f>_xlfn.XLOOKUP($D186,'Compiled grid proposal'!$C$5:$C$22,'Compiled grid proposal'!R$5:R$22,"error",0,1)</f>
        <v>5.3747711999999979</v>
      </c>
      <c r="AU186" s="103">
        <f>_xlfn.XLOOKUP($D186,'Compiled grid proposal'!$C$5:$C$22,'Compiled grid proposal'!S$5:S$22,"error",0,1)</f>
        <v>17.915903999999994</v>
      </c>
      <c r="AV186" s="103">
        <f>_xlfn.XLOOKUP($D186,'Compiled grid proposal'!$C$5:$C$22,'Compiled grid proposal'!T$5:T$22,"error",0,1)</f>
        <v>6.4497254399999973</v>
      </c>
      <c r="AW186" s="103">
        <f>_xlfn.XLOOKUP($D186,'Compiled grid proposal'!$C$5:$C$22,'Compiled grid proposal'!U$5:U$22,"error",0,1)</f>
        <v>21.499084799999991</v>
      </c>
      <c r="AX186" s="103">
        <f>_xlfn.XLOOKUP($D186,'Compiled grid proposal'!$C$5:$C$22,'Compiled grid proposal'!V$5:V$22,"error",0,1)</f>
        <v>8.5499999999999989</v>
      </c>
      <c r="AY186" s="103">
        <f>_xlfn.XLOOKUP($D186,'Compiled grid proposal'!$C$5:$C$22,'Compiled grid proposal'!W$5:W$22,"error",0,1)</f>
        <v>28.5</v>
      </c>
      <c r="BA186" s="115">
        <f t="shared" si="80"/>
        <v>0.89999999999999991</v>
      </c>
      <c r="BB186" s="115">
        <f t="shared" si="81"/>
        <v>0</v>
      </c>
      <c r="BC186" s="115">
        <f t="shared" si="82"/>
        <v>-0.20000000000000018</v>
      </c>
      <c r="BD186" s="115">
        <f t="shared" si="83"/>
        <v>0</v>
      </c>
      <c r="BE186" s="115">
        <f t="shared" si="84"/>
        <v>-0.8400000000000003</v>
      </c>
      <c r="BF186" s="115">
        <f t="shared" si="85"/>
        <v>-1.8000000000000007</v>
      </c>
      <c r="BG186" s="115">
        <f t="shared" si="86"/>
        <v>-1.4080000000000004</v>
      </c>
      <c r="BH186" s="115">
        <f t="shared" si="87"/>
        <v>-3.3600000000000012</v>
      </c>
      <c r="BI186" s="115">
        <f t="shared" si="88"/>
        <v>-8.9396000000000022</v>
      </c>
      <c r="BJ186" s="115">
        <f t="shared" si="89"/>
        <v>-3.6320000000000014</v>
      </c>
      <c r="BK186" s="115">
        <f t="shared" si="90"/>
        <v>-10.267520000000001</v>
      </c>
      <c r="BL186" s="115">
        <f t="shared" si="91"/>
        <v>-5.5584000000000024</v>
      </c>
      <c r="BM186" s="115">
        <f t="shared" si="92"/>
        <v>-12.521024000000001</v>
      </c>
      <c r="BN186" s="115">
        <f t="shared" si="93"/>
        <v>-7.0700800000000044</v>
      </c>
      <c r="BO186" s="115">
        <f t="shared" si="94"/>
        <v>-16.625228800000002</v>
      </c>
      <c r="BP186" s="115">
        <f t="shared" si="95"/>
        <v>-11.084096000000006</v>
      </c>
      <c r="BQ186" s="115">
        <f t="shared" si="96"/>
        <v>-26.550274560000002</v>
      </c>
      <c r="BR186" s="115">
        <f t="shared" si="97"/>
        <v>-21.500915200000009</v>
      </c>
      <c r="BS186" s="115">
        <f t="shared" si="98"/>
        <v>-34.450000000000003</v>
      </c>
      <c r="BT186" s="115">
        <f t="shared" si="99"/>
        <v>-28.5</v>
      </c>
      <c r="BV186" s="116" t="e">
        <f t="shared" si="100"/>
        <v>#DIV/0!</v>
      </c>
      <c r="BW186" s="116">
        <f t="shared" si="101"/>
        <v>0</v>
      </c>
      <c r="BX186" s="116">
        <f t="shared" si="102"/>
        <v>-0.10000000000000009</v>
      </c>
      <c r="BY186" s="116">
        <f t="shared" si="103"/>
        <v>0</v>
      </c>
      <c r="BZ186" s="116">
        <f t="shared" si="104"/>
        <v>-0.28000000000000008</v>
      </c>
      <c r="CA186" s="116">
        <f t="shared" si="105"/>
        <v>-0.20000000000000007</v>
      </c>
      <c r="CB186" s="116">
        <f t="shared" si="106"/>
        <v>-0.35200000000000009</v>
      </c>
      <c r="CC186" s="116">
        <f t="shared" si="107"/>
        <v>-0.28000000000000008</v>
      </c>
      <c r="CD186" s="116">
        <f t="shared" si="108"/>
        <v>-0.74187551867219936</v>
      </c>
      <c r="CE186" s="116">
        <f t="shared" si="109"/>
        <v>-0.25942857142857151</v>
      </c>
      <c r="CF186" s="116">
        <f t="shared" si="110"/>
        <v>-0.73339428571428578</v>
      </c>
      <c r="CG186" s="116">
        <f t="shared" si="111"/>
        <v>-0.30880000000000013</v>
      </c>
      <c r="CH186" s="116">
        <f t="shared" si="112"/>
        <v>-0.73653082352941179</v>
      </c>
      <c r="CI186" s="116">
        <f t="shared" si="113"/>
        <v>-0.32136727272727295</v>
      </c>
      <c r="CJ186" s="116">
        <f t="shared" si="114"/>
        <v>-0.75569221818181831</v>
      </c>
      <c r="CK186" s="116">
        <f t="shared" si="115"/>
        <v>-0.38221020689655194</v>
      </c>
      <c r="CL186" s="116">
        <f t="shared" si="116"/>
        <v>-0.80455377454545463</v>
      </c>
      <c r="CM186" s="116">
        <f t="shared" si="117"/>
        <v>-0.50002128372093047</v>
      </c>
      <c r="CN186" s="116">
        <f t="shared" si="118"/>
        <v>-0.80116279069767449</v>
      </c>
      <c r="CO186" s="116">
        <f t="shared" si="119"/>
        <v>-0.5</v>
      </c>
    </row>
    <row r="187" spans="1:93" ht="14.5" thickBot="1">
      <c r="A187" s="32" t="s">
        <v>206</v>
      </c>
      <c r="B187" s="33" t="s">
        <v>10</v>
      </c>
      <c r="C187" s="97">
        <v>2</v>
      </c>
      <c r="D187" s="33">
        <v>2</v>
      </c>
      <c r="E187" s="33">
        <v>2</v>
      </c>
      <c r="F187" s="33"/>
      <c r="G187" s="33"/>
      <c r="H187" s="33"/>
      <c r="I187" s="33"/>
      <c r="K187" s="103">
        <f>_xlfn.XLOOKUP($C187,'SQUO grid'!$B$4:$B$18,'SQUO grid'!C$4:C$18,"error",0,1)</f>
        <v>0</v>
      </c>
      <c r="L187" s="103">
        <f>_xlfn.XLOOKUP($C187,'SQUO grid'!$B$4:$B$18,'SQUO grid'!D$4:D$18,"error",0,1)</f>
        <v>3</v>
      </c>
      <c r="M187" s="103">
        <f>_xlfn.XLOOKUP($C187,'SQUO grid'!$B$4:$B$18,'SQUO grid'!E$4:E$18,"error",0,1)</f>
        <v>2</v>
      </c>
      <c r="N187" s="103">
        <f>_xlfn.XLOOKUP($C187,'SQUO grid'!$B$4:$B$18,'SQUO grid'!F$4:F$18,"error",0,1)</f>
        <v>6</v>
      </c>
      <c r="O187" s="103">
        <f>_xlfn.XLOOKUP($C187,'SQUO grid'!$B$4:$B$18,'SQUO grid'!G$4:G$18,"error",0,1)</f>
        <v>3</v>
      </c>
      <c r="P187" s="103">
        <f>_xlfn.XLOOKUP($C187,'SQUO grid'!$B$4:$B$18,'SQUO grid'!H$4:H$18,"error",0,1)</f>
        <v>9</v>
      </c>
      <c r="Q187" s="103">
        <f>_xlfn.XLOOKUP($C187,'SQUO grid'!$B$4:$B$18,'SQUO grid'!I$4:I$18,"error",0,1)</f>
        <v>4</v>
      </c>
      <c r="R187" s="103">
        <f>_xlfn.XLOOKUP($C187,'SQUO grid'!$B$4:$B$18,'SQUO grid'!J$4:J$18,"error",0,1)</f>
        <v>12</v>
      </c>
      <c r="S187" s="103">
        <f>_xlfn.XLOOKUP($C187,'SQUO grid'!$B$4:$B$18,'SQUO grid'!K$4:K$18,"error",0,1)</f>
        <v>12.05</v>
      </c>
      <c r="T187" s="103">
        <f>_xlfn.XLOOKUP($C187,'SQUO grid'!$B$4:$B$18,'SQUO grid'!L$4:L$18,"error",0,1)</f>
        <v>14</v>
      </c>
      <c r="U187" s="103">
        <f>_xlfn.XLOOKUP($C187,'SQUO grid'!$B$4:$B$18,'SQUO grid'!M$4:M$18,"error",0,1)</f>
        <v>14</v>
      </c>
      <c r="V187" s="103">
        <f>_xlfn.XLOOKUP($C187,'SQUO grid'!$B$4:$B$18,'SQUO grid'!N$4:N$18,"error",0,1)</f>
        <v>18</v>
      </c>
      <c r="W187" s="103">
        <f>_xlfn.XLOOKUP($C187,'SQUO grid'!$B$4:$B$18,'SQUO grid'!O$4:O$18,"error",0,1)</f>
        <v>17</v>
      </c>
      <c r="X187" s="103">
        <f>_xlfn.XLOOKUP($C187,'SQUO grid'!$B$4:$B$18,'SQUO grid'!P$4:P$18,"error",0,1)</f>
        <v>22</v>
      </c>
      <c r="Y187" s="103">
        <f>_xlfn.XLOOKUP($C187,'SQUO grid'!$B$4:$B$18,'SQUO grid'!Q$4:Q$18,"error",0,1)</f>
        <v>22</v>
      </c>
      <c r="Z187" s="103">
        <f>_xlfn.XLOOKUP($C187,'SQUO grid'!$B$4:$B$18,'SQUO grid'!R$4:R$18,"error",0,1)</f>
        <v>29</v>
      </c>
      <c r="AA187" s="103">
        <f>_xlfn.XLOOKUP($C187,'SQUO grid'!$B$4:$B$18,'SQUO grid'!S$4:S$18,"error",0,1)</f>
        <v>33</v>
      </c>
      <c r="AB187" s="103">
        <f>_xlfn.XLOOKUP($C187,'SQUO grid'!$B$4:$B$18,'SQUO grid'!T$4:T$18,"error",0,1)</f>
        <v>43</v>
      </c>
      <c r="AC187" s="103">
        <f>_xlfn.XLOOKUP($C187,'SQUO grid'!$B$4:$B$18,'SQUO grid'!U$4:U$18,"error",0,1)</f>
        <v>43</v>
      </c>
      <c r="AD187" s="103">
        <f>_xlfn.XLOOKUP($C187,'SQUO grid'!$B$4:$B$18,'SQUO grid'!V$4:V$18,"error",0,1)</f>
        <v>57</v>
      </c>
      <c r="AF187" s="103">
        <f>_xlfn.XLOOKUP($D187,'Compiled grid proposal'!$C$5:$C$22,'Compiled grid proposal'!D$5:D$22,"error",0,1)</f>
        <v>0.89999999999999991</v>
      </c>
      <c r="AG187" s="103">
        <f>_xlfn.XLOOKUP($D187,'Compiled grid proposal'!$C$5:$C$22,'Compiled grid proposal'!E$5:E$22,"error",0,1)</f>
        <v>3</v>
      </c>
      <c r="AH187" s="103">
        <f>_xlfn.XLOOKUP($D187,'Compiled grid proposal'!$C$5:$C$22,'Compiled grid proposal'!F$5:F$22,"error",0,1)</f>
        <v>1.7999999999999998</v>
      </c>
      <c r="AI187" s="103">
        <f>_xlfn.XLOOKUP($D187,'Compiled grid proposal'!$C$5:$C$22,'Compiled grid proposal'!G$5:G$22,"error",0,1)</f>
        <v>6</v>
      </c>
      <c r="AJ187" s="103">
        <f>_xlfn.XLOOKUP($D187,'Compiled grid proposal'!$C$5:$C$22,'Compiled grid proposal'!H$5:H$22,"error",0,1)</f>
        <v>2.1599999999999997</v>
      </c>
      <c r="AK187" s="103">
        <f>_xlfn.XLOOKUP($D187,'Compiled grid proposal'!$C$5:$C$22,'Compiled grid proposal'!I$5:I$22,"error",0,1)</f>
        <v>7.1999999999999993</v>
      </c>
      <c r="AL187" s="103">
        <f>_xlfn.XLOOKUP($D187,'Compiled grid proposal'!$C$5:$C$22,'Compiled grid proposal'!J$5:J$22,"error",0,1)</f>
        <v>2.5919999999999996</v>
      </c>
      <c r="AM187" s="103">
        <f>_xlfn.XLOOKUP($D187,'Compiled grid proposal'!$C$5:$C$22,'Compiled grid proposal'!K$5:K$22,"error",0,1)</f>
        <v>8.6399999999999988</v>
      </c>
      <c r="AN187" s="103">
        <f>_xlfn.XLOOKUP($D187,'Compiled grid proposal'!$C$5:$C$22,'Compiled grid proposal'!L$5:L$22,"error",0,1)</f>
        <v>3.1103999999999994</v>
      </c>
      <c r="AO187" s="103">
        <f>_xlfn.XLOOKUP($D187,'Compiled grid proposal'!$C$5:$C$22,'Compiled grid proposal'!M$5:M$22,"error",0,1)</f>
        <v>10.367999999999999</v>
      </c>
      <c r="AP187" s="103">
        <f>_xlfn.XLOOKUP($D187,'Compiled grid proposal'!$C$5:$C$22,'Compiled grid proposal'!N$5:N$22,"error",0,1)</f>
        <v>3.7324799999999989</v>
      </c>
      <c r="AQ187" s="103">
        <f>_xlfn.XLOOKUP($D187,'Compiled grid proposal'!$C$5:$C$22,'Compiled grid proposal'!O$5:O$22,"error",0,1)</f>
        <v>12.441599999999998</v>
      </c>
      <c r="AR187" s="103">
        <f>_xlfn.XLOOKUP($D187,'Compiled grid proposal'!$C$5:$C$22,'Compiled grid proposal'!P$5:P$22,"error",0,1)</f>
        <v>4.4789759999999985</v>
      </c>
      <c r="AS187" s="103">
        <f>_xlfn.XLOOKUP($D187,'Compiled grid proposal'!$C$5:$C$22,'Compiled grid proposal'!Q$5:Q$22,"error",0,1)</f>
        <v>14.929919999999996</v>
      </c>
      <c r="AT187" s="103">
        <f>_xlfn.XLOOKUP($D187,'Compiled grid proposal'!$C$5:$C$22,'Compiled grid proposal'!R$5:R$22,"error",0,1)</f>
        <v>5.3747711999999979</v>
      </c>
      <c r="AU187" s="103">
        <f>_xlfn.XLOOKUP($D187,'Compiled grid proposal'!$C$5:$C$22,'Compiled grid proposal'!S$5:S$22,"error",0,1)</f>
        <v>17.915903999999994</v>
      </c>
      <c r="AV187" s="103">
        <f>_xlfn.XLOOKUP($D187,'Compiled grid proposal'!$C$5:$C$22,'Compiled grid proposal'!T$5:T$22,"error",0,1)</f>
        <v>6.4497254399999973</v>
      </c>
      <c r="AW187" s="103">
        <f>_xlfn.XLOOKUP($D187,'Compiled grid proposal'!$C$5:$C$22,'Compiled grid proposal'!U$5:U$22,"error",0,1)</f>
        <v>21.499084799999991</v>
      </c>
      <c r="AX187" s="103">
        <f>_xlfn.XLOOKUP($D187,'Compiled grid proposal'!$C$5:$C$22,'Compiled grid proposal'!V$5:V$22,"error",0,1)</f>
        <v>8.5499999999999989</v>
      </c>
      <c r="AY187" s="103">
        <f>_xlfn.XLOOKUP($D187,'Compiled grid proposal'!$C$5:$C$22,'Compiled grid proposal'!W$5:W$22,"error",0,1)</f>
        <v>28.5</v>
      </c>
      <c r="BA187" s="115">
        <f t="shared" si="80"/>
        <v>0.89999999999999991</v>
      </c>
      <c r="BB187" s="115">
        <f t="shared" si="81"/>
        <v>0</v>
      </c>
      <c r="BC187" s="115">
        <f t="shared" si="82"/>
        <v>-0.20000000000000018</v>
      </c>
      <c r="BD187" s="115">
        <f t="shared" si="83"/>
        <v>0</v>
      </c>
      <c r="BE187" s="115">
        <f t="shared" si="84"/>
        <v>-0.8400000000000003</v>
      </c>
      <c r="BF187" s="115">
        <f t="shared" si="85"/>
        <v>-1.8000000000000007</v>
      </c>
      <c r="BG187" s="115">
        <f t="shared" si="86"/>
        <v>-1.4080000000000004</v>
      </c>
      <c r="BH187" s="115">
        <f t="shared" si="87"/>
        <v>-3.3600000000000012</v>
      </c>
      <c r="BI187" s="115">
        <f t="shared" si="88"/>
        <v>-8.9396000000000022</v>
      </c>
      <c r="BJ187" s="115">
        <f t="shared" si="89"/>
        <v>-3.6320000000000014</v>
      </c>
      <c r="BK187" s="115">
        <f t="shared" si="90"/>
        <v>-10.267520000000001</v>
      </c>
      <c r="BL187" s="115">
        <f t="shared" si="91"/>
        <v>-5.5584000000000024</v>
      </c>
      <c r="BM187" s="115">
        <f t="shared" si="92"/>
        <v>-12.521024000000001</v>
      </c>
      <c r="BN187" s="115">
        <f t="shared" si="93"/>
        <v>-7.0700800000000044</v>
      </c>
      <c r="BO187" s="115">
        <f t="shared" si="94"/>
        <v>-16.625228800000002</v>
      </c>
      <c r="BP187" s="115">
        <f t="shared" si="95"/>
        <v>-11.084096000000006</v>
      </c>
      <c r="BQ187" s="115">
        <f t="shared" si="96"/>
        <v>-26.550274560000002</v>
      </c>
      <c r="BR187" s="115">
        <f t="shared" si="97"/>
        <v>-21.500915200000009</v>
      </c>
      <c r="BS187" s="115">
        <f t="shared" si="98"/>
        <v>-34.450000000000003</v>
      </c>
      <c r="BT187" s="115">
        <f t="shared" si="99"/>
        <v>-28.5</v>
      </c>
      <c r="BV187" s="116" t="e">
        <f t="shared" si="100"/>
        <v>#DIV/0!</v>
      </c>
      <c r="BW187" s="116">
        <f t="shared" si="101"/>
        <v>0</v>
      </c>
      <c r="BX187" s="116">
        <f t="shared" si="102"/>
        <v>-0.10000000000000009</v>
      </c>
      <c r="BY187" s="116">
        <f t="shared" si="103"/>
        <v>0</v>
      </c>
      <c r="BZ187" s="116">
        <f t="shared" si="104"/>
        <v>-0.28000000000000008</v>
      </c>
      <c r="CA187" s="116">
        <f t="shared" si="105"/>
        <v>-0.20000000000000007</v>
      </c>
      <c r="CB187" s="116">
        <f t="shared" si="106"/>
        <v>-0.35200000000000009</v>
      </c>
      <c r="CC187" s="116">
        <f t="shared" si="107"/>
        <v>-0.28000000000000008</v>
      </c>
      <c r="CD187" s="116">
        <f t="shared" si="108"/>
        <v>-0.74187551867219936</v>
      </c>
      <c r="CE187" s="116">
        <f t="shared" si="109"/>
        <v>-0.25942857142857151</v>
      </c>
      <c r="CF187" s="116">
        <f t="shared" si="110"/>
        <v>-0.73339428571428578</v>
      </c>
      <c r="CG187" s="116">
        <f t="shared" si="111"/>
        <v>-0.30880000000000013</v>
      </c>
      <c r="CH187" s="116">
        <f t="shared" si="112"/>
        <v>-0.73653082352941179</v>
      </c>
      <c r="CI187" s="116">
        <f t="shared" si="113"/>
        <v>-0.32136727272727295</v>
      </c>
      <c r="CJ187" s="116">
        <f t="shared" si="114"/>
        <v>-0.75569221818181831</v>
      </c>
      <c r="CK187" s="116">
        <f t="shared" si="115"/>
        <v>-0.38221020689655194</v>
      </c>
      <c r="CL187" s="116">
        <f t="shared" si="116"/>
        <v>-0.80455377454545463</v>
      </c>
      <c r="CM187" s="116">
        <f t="shared" si="117"/>
        <v>-0.50002128372093047</v>
      </c>
      <c r="CN187" s="116">
        <f t="shared" si="118"/>
        <v>-0.80116279069767449</v>
      </c>
      <c r="CO187" s="116">
        <f t="shared" si="119"/>
        <v>-0.5</v>
      </c>
    </row>
    <row r="188" spans="1:93" ht="14.5" thickBot="1">
      <c r="A188" s="32" t="s">
        <v>207</v>
      </c>
      <c r="B188" s="33" t="s">
        <v>10</v>
      </c>
      <c r="C188" s="97">
        <v>2</v>
      </c>
      <c r="D188" s="33">
        <v>2</v>
      </c>
      <c r="E188" s="33">
        <v>2</v>
      </c>
      <c r="F188" s="33"/>
      <c r="G188" s="33"/>
      <c r="H188" s="33"/>
      <c r="I188" s="33"/>
      <c r="K188" s="103">
        <f>_xlfn.XLOOKUP($C188,'SQUO grid'!$B$4:$B$18,'SQUO grid'!C$4:C$18,"error",0,1)</f>
        <v>0</v>
      </c>
      <c r="L188" s="103">
        <f>_xlfn.XLOOKUP($C188,'SQUO grid'!$B$4:$B$18,'SQUO grid'!D$4:D$18,"error",0,1)</f>
        <v>3</v>
      </c>
      <c r="M188" s="103">
        <f>_xlfn.XLOOKUP($C188,'SQUO grid'!$B$4:$B$18,'SQUO grid'!E$4:E$18,"error",0,1)</f>
        <v>2</v>
      </c>
      <c r="N188" s="103">
        <f>_xlfn.XLOOKUP($C188,'SQUO grid'!$B$4:$B$18,'SQUO grid'!F$4:F$18,"error",0,1)</f>
        <v>6</v>
      </c>
      <c r="O188" s="103">
        <f>_xlfn.XLOOKUP($C188,'SQUO grid'!$B$4:$B$18,'SQUO grid'!G$4:G$18,"error",0,1)</f>
        <v>3</v>
      </c>
      <c r="P188" s="103">
        <f>_xlfn.XLOOKUP($C188,'SQUO grid'!$B$4:$B$18,'SQUO grid'!H$4:H$18,"error",0,1)</f>
        <v>9</v>
      </c>
      <c r="Q188" s="103">
        <f>_xlfn.XLOOKUP($C188,'SQUO grid'!$B$4:$B$18,'SQUO grid'!I$4:I$18,"error",0,1)</f>
        <v>4</v>
      </c>
      <c r="R188" s="103">
        <f>_xlfn.XLOOKUP($C188,'SQUO grid'!$B$4:$B$18,'SQUO grid'!J$4:J$18,"error",0,1)</f>
        <v>12</v>
      </c>
      <c r="S188" s="103">
        <f>_xlfn.XLOOKUP($C188,'SQUO grid'!$B$4:$B$18,'SQUO grid'!K$4:K$18,"error",0,1)</f>
        <v>12.05</v>
      </c>
      <c r="T188" s="103">
        <f>_xlfn.XLOOKUP($C188,'SQUO grid'!$B$4:$B$18,'SQUO grid'!L$4:L$18,"error",0,1)</f>
        <v>14</v>
      </c>
      <c r="U188" s="103">
        <f>_xlfn.XLOOKUP($C188,'SQUO grid'!$B$4:$B$18,'SQUO grid'!M$4:M$18,"error",0,1)</f>
        <v>14</v>
      </c>
      <c r="V188" s="103">
        <f>_xlfn.XLOOKUP($C188,'SQUO grid'!$B$4:$B$18,'SQUO grid'!N$4:N$18,"error",0,1)</f>
        <v>18</v>
      </c>
      <c r="W188" s="103">
        <f>_xlfn.XLOOKUP($C188,'SQUO grid'!$B$4:$B$18,'SQUO grid'!O$4:O$18,"error",0,1)</f>
        <v>17</v>
      </c>
      <c r="X188" s="103">
        <f>_xlfn.XLOOKUP($C188,'SQUO grid'!$B$4:$B$18,'SQUO grid'!P$4:P$18,"error",0,1)</f>
        <v>22</v>
      </c>
      <c r="Y188" s="103">
        <f>_xlfn.XLOOKUP($C188,'SQUO grid'!$B$4:$B$18,'SQUO grid'!Q$4:Q$18,"error",0,1)</f>
        <v>22</v>
      </c>
      <c r="Z188" s="103">
        <f>_xlfn.XLOOKUP($C188,'SQUO grid'!$B$4:$B$18,'SQUO grid'!R$4:R$18,"error",0,1)</f>
        <v>29</v>
      </c>
      <c r="AA188" s="103">
        <f>_xlfn.XLOOKUP($C188,'SQUO grid'!$B$4:$B$18,'SQUO grid'!S$4:S$18,"error",0,1)</f>
        <v>33</v>
      </c>
      <c r="AB188" s="103">
        <f>_xlfn.XLOOKUP($C188,'SQUO grid'!$B$4:$B$18,'SQUO grid'!T$4:T$18,"error",0,1)</f>
        <v>43</v>
      </c>
      <c r="AC188" s="103">
        <f>_xlfn.XLOOKUP($C188,'SQUO grid'!$B$4:$B$18,'SQUO grid'!U$4:U$18,"error",0,1)</f>
        <v>43</v>
      </c>
      <c r="AD188" s="103">
        <f>_xlfn.XLOOKUP($C188,'SQUO grid'!$B$4:$B$18,'SQUO grid'!V$4:V$18,"error",0,1)</f>
        <v>57</v>
      </c>
      <c r="AF188" s="103">
        <f>_xlfn.XLOOKUP($D188,'Compiled grid proposal'!$C$5:$C$22,'Compiled grid proposal'!D$5:D$22,"error",0,1)</f>
        <v>0.89999999999999991</v>
      </c>
      <c r="AG188" s="103">
        <f>_xlfn.XLOOKUP($D188,'Compiled grid proposal'!$C$5:$C$22,'Compiled grid proposal'!E$5:E$22,"error",0,1)</f>
        <v>3</v>
      </c>
      <c r="AH188" s="103">
        <f>_xlfn.XLOOKUP($D188,'Compiled grid proposal'!$C$5:$C$22,'Compiled grid proposal'!F$5:F$22,"error",0,1)</f>
        <v>1.7999999999999998</v>
      </c>
      <c r="AI188" s="103">
        <f>_xlfn.XLOOKUP($D188,'Compiled grid proposal'!$C$5:$C$22,'Compiled grid proposal'!G$5:G$22,"error",0,1)</f>
        <v>6</v>
      </c>
      <c r="AJ188" s="103">
        <f>_xlfn.XLOOKUP($D188,'Compiled grid proposal'!$C$5:$C$22,'Compiled grid proposal'!H$5:H$22,"error",0,1)</f>
        <v>2.1599999999999997</v>
      </c>
      <c r="AK188" s="103">
        <f>_xlfn.XLOOKUP($D188,'Compiled grid proposal'!$C$5:$C$22,'Compiled grid proposal'!I$5:I$22,"error",0,1)</f>
        <v>7.1999999999999993</v>
      </c>
      <c r="AL188" s="103">
        <f>_xlfn.XLOOKUP($D188,'Compiled grid proposal'!$C$5:$C$22,'Compiled grid proposal'!J$5:J$22,"error",0,1)</f>
        <v>2.5919999999999996</v>
      </c>
      <c r="AM188" s="103">
        <f>_xlfn.XLOOKUP($D188,'Compiled grid proposal'!$C$5:$C$22,'Compiled grid proposal'!K$5:K$22,"error",0,1)</f>
        <v>8.6399999999999988</v>
      </c>
      <c r="AN188" s="103">
        <f>_xlfn.XLOOKUP($D188,'Compiled grid proposal'!$C$5:$C$22,'Compiled grid proposal'!L$5:L$22,"error",0,1)</f>
        <v>3.1103999999999994</v>
      </c>
      <c r="AO188" s="103">
        <f>_xlfn.XLOOKUP($D188,'Compiled grid proposal'!$C$5:$C$22,'Compiled grid proposal'!M$5:M$22,"error",0,1)</f>
        <v>10.367999999999999</v>
      </c>
      <c r="AP188" s="103">
        <f>_xlfn.XLOOKUP($D188,'Compiled grid proposal'!$C$5:$C$22,'Compiled grid proposal'!N$5:N$22,"error",0,1)</f>
        <v>3.7324799999999989</v>
      </c>
      <c r="AQ188" s="103">
        <f>_xlfn.XLOOKUP($D188,'Compiled grid proposal'!$C$5:$C$22,'Compiled grid proposal'!O$5:O$22,"error",0,1)</f>
        <v>12.441599999999998</v>
      </c>
      <c r="AR188" s="103">
        <f>_xlfn.XLOOKUP($D188,'Compiled grid proposal'!$C$5:$C$22,'Compiled grid proposal'!P$5:P$22,"error",0,1)</f>
        <v>4.4789759999999985</v>
      </c>
      <c r="AS188" s="103">
        <f>_xlfn.XLOOKUP($D188,'Compiled grid proposal'!$C$5:$C$22,'Compiled grid proposal'!Q$5:Q$22,"error",0,1)</f>
        <v>14.929919999999996</v>
      </c>
      <c r="AT188" s="103">
        <f>_xlfn.XLOOKUP($D188,'Compiled grid proposal'!$C$5:$C$22,'Compiled grid proposal'!R$5:R$22,"error",0,1)</f>
        <v>5.3747711999999979</v>
      </c>
      <c r="AU188" s="103">
        <f>_xlfn.XLOOKUP($D188,'Compiled grid proposal'!$C$5:$C$22,'Compiled grid proposal'!S$5:S$22,"error",0,1)</f>
        <v>17.915903999999994</v>
      </c>
      <c r="AV188" s="103">
        <f>_xlfn.XLOOKUP($D188,'Compiled grid proposal'!$C$5:$C$22,'Compiled grid proposal'!T$5:T$22,"error",0,1)</f>
        <v>6.4497254399999973</v>
      </c>
      <c r="AW188" s="103">
        <f>_xlfn.XLOOKUP($D188,'Compiled grid proposal'!$C$5:$C$22,'Compiled grid proposal'!U$5:U$22,"error",0,1)</f>
        <v>21.499084799999991</v>
      </c>
      <c r="AX188" s="103">
        <f>_xlfn.XLOOKUP($D188,'Compiled grid proposal'!$C$5:$C$22,'Compiled grid proposal'!V$5:V$22,"error",0,1)</f>
        <v>8.5499999999999989</v>
      </c>
      <c r="AY188" s="103">
        <f>_xlfn.XLOOKUP($D188,'Compiled grid proposal'!$C$5:$C$22,'Compiled grid proposal'!W$5:W$22,"error",0,1)</f>
        <v>28.5</v>
      </c>
      <c r="BA188" s="115">
        <f t="shared" si="80"/>
        <v>0.89999999999999991</v>
      </c>
      <c r="BB188" s="115">
        <f t="shared" si="81"/>
        <v>0</v>
      </c>
      <c r="BC188" s="115">
        <f t="shared" si="82"/>
        <v>-0.20000000000000018</v>
      </c>
      <c r="BD188" s="115">
        <f t="shared" si="83"/>
        <v>0</v>
      </c>
      <c r="BE188" s="115">
        <f t="shared" si="84"/>
        <v>-0.8400000000000003</v>
      </c>
      <c r="BF188" s="115">
        <f t="shared" si="85"/>
        <v>-1.8000000000000007</v>
      </c>
      <c r="BG188" s="115">
        <f t="shared" si="86"/>
        <v>-1.4080000000000004</v>
      </c>
      <c r="BH188" s="115">
        <f t="shared" si="87"/>
        <v>-3.3600000000000012</v>
      </c>
      <c r="BI188" s="115">
        <f t="shared" si="88"/>
        <v>-8.9396000000000022</v>
      </c>
      <c r="BJ188" s="115">
        <f t="shared" si="89"/>
        <v>-3.6320000000000014</v>
      </c>
      <c r="BK188" s="115">
        <f t="shared" si="90"/>
        <v>-10.267520000000001</v>
      </c>
      <c r="BL188" s="115">
        <f t="shared" si="91"/>
        <v>-5.5584000000000024</v>
      </c>
      <c r="BM188" s="115">
        <f t="shared" si="92"/>
        <v>-12.521024000000001</v>
      </c>
      <c r="BN188" s="115">
        <f t="shared" si="93"/>
        <v>-7.0700800000000044</v>
      </c>
      <c r="BO188" s="115">
        <f t="shared" si="94"/>
        <v>-16.625228800000002</v>
      </c>
      <c r="BP188" s="115">
        <f t="shared" si="95"/>
        <v>-11.084096000000006</v>
      </c>
      <c r="BQ188" s="115">
        <f t="shared" si="96"/>
        <v>-26.550274560000002</v>
      </c>
      <c r="BR188" s="115">
        <f t="shared" si="97"/>
        <v>-21.500915200000009</v>
      </c>
      <c r="BS188" s="115">
        <f t="shared" si="98"/>
        <v>-34.450000000000003</v>
      </c>
      <c r="BT188" s="115">
        <f t="shared" si="99"/>
        <v>-28.5</v>
      </c>
      <c r="BV188" s="116" t="e">
        <f t="shared" si="100"/>
        <v>#DIV/0!</v>
      </c>
      <c r="BW188" s="116">
        <f t="shared" si="101"/>
        <v>0</v>
      </c>
      <c r="BX188" s="116">
        <f t="shared" si="102"/>
        <v>-0.10000000000000009</v>
      </c>
      <c r="BY188" s="116">
        <f t="shared" si="103"/>
        <v>0</v>
      </c>
      <c r="BZ188" s="116">
        <f t="shared" si="104"/>
        <v>-0.28000000000000008</v>
      </c>
      <c r="CA188" s="116">
        <f t="shared" si="105"/>
        <v>-0.20000000000000007</v>
      </c>
      <c r="CB188" s="116">
        <f t="shared" si="106"/>
        <v>-0.35200000000000009</v>
      </c>
      <c r="CC188" s="116">
        <f t="shared" si="107"/>
        <v>-0.28000000000000008</v>
      </c>
      <c r="CD188" s="116">
        <f t="shared" si="108"/>
        <v>-0.74187551867219936</v>
      </c>
      <c r="CE188" s="116">
        <f t="shared" si="109"/>
        <v>-0.25942857142857151</v>
      </c>
      <c r="CF188" s="116">
        <f t="shared" si="110"/>
        <v>-0.73339428571428578</v>
      </c>
      <c r="CG188" s="116">
        <f t="shared" si="111"/>
        <v>-0.30880000000000013</v>
      </c>
      <c r="CH188" s="116">
        <f t="shared" si="112"/>
        <v>-0.73653082352941179</v>
      </c>
      <c r="CI188" s="116">
        <f t="shared" si="113"/>
        <v>-0.32136727272727295</v>
      </c>
      <c r="CJ188" s="116">
        <f t="shared" si="114"/>
        <v>-0.75569221818181831</v>
      </c>
      <c r="CK188" s="116">
        <f t="shared" si="115"/>
        <v>-0.38221020689655194</v>
      </c>
      <c r="CL188" s="116">
        <f t="shared" si="116"/>
        <v>-0.80455377454545463</v>
      </c>
      <c r="CM188" s="116">
        <f t="shared" si="117"/>
        <v>-0.50002128372093047</v>
      </c>
      <c r="CN188" s="116">
        <f t="shared" si="118"/>
        <v>-0.80116279069767449</v>
      </c>
      <c r="CO188" s="116">
        <f t="shared" si="119"/>
        <v>-0.5</v>
      </c>
    </row>
    <row r="189" spans="1:93" ht="14.5" thickBot="1">
      <c r="A189" s="32" t="s">
        <v>208</v>
      </c>
      <c r="B189" s="33" t="s">
        <v>10</v>
      </c>
      <c r="C189" s="97">
        <v>2</v>
      </c>
      <c r="D189" s="33">
        <v>2</v>
      </c>
      <c r="E189" s="33">
        <v>2</v>
      </c>
      <c r="F189" s="33"/>
      <c r="G189" s="33"/>
      <c r="H189" s="33"/>
      <c r="I189" s="33"/>
      <c r="K189" s="103">
        <f>_xlfn.XLOOKUP($C189,'SQUO grid'!$B$4:$B$18,'SQUO grid'!C$4:C$18,"error",0,1)</f>
        <v>0</v>
      </c>
      <c r="L189" s="103">
        <f>_xlfn.XLOOKUP($C189,'SQUO grid'!$B$4:$B$18,'SQUO grid'!D$4:D$18,"error",0,1)</f>
        <v>3</v>
      </c>
      <c r="M189" s="103">
        <f>_xlfn.XLOOKUP($C189,'SQUO grid'!$B$4:$B$18,'SQUO grid'!E$4:E$18,"error",0,1)</f>
        <v>2</v>
      </c>
      <c r="N189" s="103">
        <f>_xlfn.XLOOKUP($C189,'SQUO grid'!$B$4:$B$18,'SQUO grid'!F$4:F$18,"error",0,1)</f>
        <v>6</v>
      </c>
      <c r="O189" s="103">
        <f>_xlfn.XLOOKUP($C189,'SQUO grid'!$B$4:$B$18,'SQUO grid'!G$4:G$18,"error",0,1)</f>
        <v>3</v>
      </c>
      <c r="P189" s="103">
        <f>_xlfn.XLOOKUP($C189,'SQUO grid'!$B$4:$B$18,'SQUO grid'!H$4:H$18,"error",0,1)</f>
        <v>9</v>
      </c>
      <c r="Q189" s="103">
        <f>_xlfn.XLOOKUP($C189,'SQUO grid'!$B$4:$B$18,'SQUO grid'!I$4:I$18,"error",0,1)</f>
        <v>4</v>
      </c>
      <c r="R189" s="103">
        <f>_xlfn.XLOOKUP($C189,'SQUO grid'!$B$4:$B$18,'SQUO grid'!J$4:J$18,"error",0,1)</f>
        <v>12</v>
      </c>
      <c r="S189" s="103">
        <f>_xlfn.XLOOKUP($C189,'SQUO grid'!$B$4:$B$18,'SQUO grid'!K$4:K$18,"error",0,1)</f>
        <v>12.05</v>
      </c>
      <c r="T189" s="103">
        <f>_xlfn.XLOOKUP($C189,'SQUO grid'!$B$4:$B$18,'SQUO grid'!L$4:L$18,"error",0,1)</f>
        <v>14</v>
      </c>
      <c r="U189" s="103">
        <f>_xlfn.XLOOKUP($C189,'SQUO grid'!$B$4:$B$18,'SQUO grid'!M$4:M$18,"error",0,1)</f>
        <v>14</v>
      </c>
      <c r="V189" s="103">
        <f>_xlfn.XLOOKUP($C189,'SQUO grid'!$B$4:$B$18,'SQUO grid'!N$4:N$18,"error",0,1)</f>
        <v>18</v>
      </c>
      <c r="W189" s="103">
        <f>_xlfn.XLOOKUP($C189,'SQUO grid'!$B$4:$B$18,'SQUO grid'!O$4:O$18,"error",0,1)</f>
        <v>17</v>
      </c>
      <c r="X189" s="103">
        <f>_xlfn.XLOOKUP($C189,'SQUO grid'!$B$4:$B$18,'SQUO grid'!P$4:P$18,"error",0,1)</f>
        <v>22</v>
      </c>
      <c r="Y189" s="103">
        <f>_xlfn.XLOOKUP($C189,'SQUO grid'!$B$4:$B$18,'SQUO grid'!Q$4:Q$18,"error",0,1)</f>
        <v>22</v>
      </c>
      <c r="Z189" s="103">
        <f>_xlfn.XLOOKUP($C189,'SQUO grid'!$B$4:$B$18,'SQUO grid'!R$4:R$18,"error",0,1)</f>
        <v>29</v>
      </c>
      <c r="AA189" s="103">
        <f>_xlfn.XLOOKUP($C189,'SQUO grid'!$B$4:$B$18,'SQUO grid'!S$4:S$18,"error",0,1)</f>
        <v>33</v>
      </c>
      <c r="AB189" s="103">
        <f>_xlfn.XLOOKUP($C189,'SQUO grid'!$B$4:$B$18,'SQUO grid'!T$4:T$18,"error",0,1)</f>
        <v>43</v>
      </c>
      <c r="AC189" s="103">
        <f>_xlfn.XLOOKUP($C189,'SQUO grid'!$B$4:$B$18,'SQUO grid'!U$4:U$18,"error",0,1)</f>
        <v>43</v>
      </c>
      <c r="AD189" s="103">
        <f>_xlfn.XLOOKUP($C189,'SQUO grid'!$B$4:$B$18,'SQUO grid'!V$4:V$18,"error",0,1)</f>
        <v>57</v>
      </c>
      <c r="AF189" s="103">
        <f>_xlfn.XLOOKUP($D189,'Compiled grid proposal'!$C$5:$C$22,'Compiled grid proposal'!D$5:D$22,"error",0,1)</f>
        <v>0.89999999999999991</v>
      </c>
      <c r="AG189" s="103">
        <f>_xlfn.XLOOKUP($D189,'Compiled grid proposal'!$C$5:$C$22,'Compiled grid proposal'!E$5:E$22,"error",0,1)</f>
        <v>3</v>
      </c>
      <c r="AH189" s="103">
        <f>_xlfn.XLOOKUP($D189,'Compiled grid proposal'!$C$5:$C$22,'Compiled grid proposal'!F$5:F$22,"error",0,1)</f>
        <v>1.7999999999999998</v>
      </c>
      <c r="AI189" s="103">
        <f>_xlfn.XLOOKUP($D189,'Compiled grid proposal'!$C$5:$C$22,'Compiled grid proposal'!G$5:G$22,"error",0,1)</f>
        <v>6</v>
      </c>
      <c r="AJ189" s="103">
        <f>_xlfn.XLOOKUP($D189,'Compiled grid proposal'!$C$5:$C$22,'Compiled grid proposal'!H$5:H$22,"error",0,1)</f>
        <v>2.1599999999999997</v>
      </c>
      <c r="AK189" s="103">
        <f>_xlfn.XLOOKUP($D189,'Compiled grid proposal'!$C$5:$C$22,'Compiled grid proposal'!I$5:I$22,"error",0,1)</f>
        <v>7.1999999999999993</v>
      </c>
      <c r="AL189" s="103">
        <f>_xlfn.XLOOKUP($D189,'Compiled grid proposal'!$C$5:$C$22,'Compiled grid proposal'!J$5:J$22,"error",0,1)</f>
        <v>2.5919999999999996</v>
      </c>
      <c r="AM189" s="103">
        <f>_xlfn.XLOOKUP($D189,'Compiled grid proposal'!$C$5:$C$22,'Compiled grid proposal'!K$5:K$22,"error",0,1)</f>
        <v>8.6399999999999988</v>
      </c>
      <c r="AN189" s="103">
        <f>_xlfn.XLOOKUP($D189,'Compiled grid proposal'!$C$5:$C$22,'Compiled grid proposal'!L$5:L$22,"error",0,1)</f>
        <v>3.1103999999999994</v>
      </c>
      <c r="AO189" s="103">
        <f>_xlfn.XLOOKUP($D189,'Compiled grid proposal'!$C$5:$C$22,'Compiled grid proposal'!M$5:M$22,"error",0,1)</f>
        <v>10.367999999999999</v>
      </c>
      <c r="AP189" s="103">
        <f>_xlfn.XLOOKUP($D189,'Compiled grid proposal'!$C$5:$C$22,'Compiled grid proposal'!N$5:N$22,"error",0,1)</f>
        <v>3.7324799999999989</v>
      </c>
      <c r="AQ189" s="103">
        <f>_xlfn.XLOOKUP($D189,'Compiled grid proposal'!$C$5:$C$22,'Compiled grid proposal'!O$5:O$22,"error",0,1)</f>
        <v>12.441599999999998</v>
      </c>
      <c r="AR189" s="103">
        <f>_xlfn.XLOOKUP($D189,'Compiled grid proposal'!$C$5:$C$22,'Compiled grid proposal'!P$5:P$22,"error",0,1)</f>
        <v>4.4789759999999985</v>
      </c>
      <c r="AS189" s="103">
        <f>_xlfn.XLOOKUP($D189,'Compiled grid proposal'!$C$5:$C$22,'Compiled grid proposal'!Q$5:Q$22,"error",0,1)</f>
        <v>14.929919999999996</v>
      </c>
      <c r="AT189" s="103">
        <f>_xlfn.XLOOKUP($D189,'Compiled grid proposal'!$C$5:$C$22,'Compiled grid proposal'!R$5:R$22,"error",0,1)</f>
        <v>5.3747711999999979</v>
      </c>
      <c r="AU189" s="103">
        <f>_xlfn.XLOOKUP($D189,'Compiled grid proposal'!$C$5:$C$22,'Compiled grid proposal'!S$5:S$22,"error",0,1)</f>
        <v>17.915903999999994</v>
      </c>
      <c r="AV189" s="103">
        <f>_xlfn.XLOOKUP($D189,'Compiled grid proposal'!$C$5:$C$22,'Compiled grid proposal'!T$5:T$22,"error",0,1)</f>
        <v>6.4497254399999973</v>
      </c>
      <c r="AW189" s="103">
        <f>_xlfn.XLOOKUP($D189,'Compiled grid proposal'!$C$5:$C$22,'Compiled grid proposal'!U$5:U$22,"error",0,1)</f>
        <v>21.499084799999991</v>
      </c>
      <c r="AX189" s="103">
        <f>_xlfn.XLOOKUP($D189,'Compiled grid proposal'!$C$5:$C$22,'Compiled grid proposal'!V$5:V$22,"error",0,1)</f>
        <v>8.5499999999999989</v>
      </c>
      <c r="AY189" s="103">
        <f>_xlfn.XLOOKUP($D189,'Compiled grid proposal'!$C$5:$C$22,'Compiled grid proposal'!W$5:W$22,"error",0,1)</f>
        <v>28.5</v>
      </c>
      <c r="BA189" s="115">
        <f t="shared" si="80"/>
        <v>0.89999999999999991</v>
      </c>
      <c r="BB189" s="115">
        <f t="shared" si="81"/>
        <v>0</v>
      </c>
      <c r="BC189" s="115">
        <f t="shared" si="82"/>
        <v>-0.20000000000000018</v>
      </c>
      <c r="BD189" s="115">
        <f t="shared" si="83"/>
        <v>0</v>
      </c>
      <c r="BE189" s="115">
        <f t="shared" si="84"/>
        <v>-0.8400000000000003</v>
      </c>
      <c r="BF189" s="115">
        <f t="shared" si="85"/>
        <v>-1.8000000000000007</v>
      </c>
      <c r="BG189" s="115">
        <f t="shared" si="86"/>
        <v>-1.4080000000000004</v>
      </c>
      <c r="BH189" s="115">
        <f t="shared" si="87"/>
        <v>-3.3600000000000012</v>
      </c>
      <c r="BI189" s="115">
        <f t="shared" si="88"/>
        <v>-8.9396000000000022</v>
      </c>
      <c r="BJ189" s="115">
        <f t="shared" si="89"/>
        <v>-3.6320000000000014</v>
      </c>
      <c r="BK189" s="115">
        <f t="shared" si="90"/>
        <v>-10.267520000000001</v>
      </c>
      <c r="BL189" s="115">
        <f t="shared" si="91"/>
        <v>-5.5584000000000024</v>
      </c>
      <c r="BM189" s="115">
        <f t="shared" si="92"/>
        <v>-12.521024000000001</v>
      </c>
      <c r="BN189" s="115">
        <f t="shared" si="93"/>
        <v>-7.0700800000000044</v>
      </c>
      <c r="BO189" s="115">
        <f t="shared" si="94"/>
        <v>-16.625228800000002</v>
      </c>
      <c r="BP189" s="115">
        <f t="shared" si="95"/>
        <v>-11.084096000000006</v>
      </c>
      <c r="BQ189" s="115">
        <f t="shared" si="96"/>
        <v>-26.550274560000002</v>
      </c>
      <c r="BR189" s="115">
        <f t="shared" si="97"/>
        <v>-21.500915200000009</v>
      </c>
      <c r="BS189" s="115">
        <f t="shared" si="98"/>
        <v>-34.450000000000003</v>
      </c>
      <c r="BT189" s="115">
        <f t="shared" si="99"/>
        <v>-28.5</v>
      </c>
      <c r="BV189" s="116" t="e">
        <f t="shared" si="100"/>
        <v>#DIV/0!</v>
      </c>
      <c r="BW189" s="116">
        <f t="shared" si="101"/>
        <v>0</v>
      </c>
      <c r="BX189" s="116">
        <f t="shared" si="102"/>
        <v>-0.10000000000000009</v>
      </c>
      <c r="BY189" s="116">
        <f t="shared" si="103"/>
        <v>0</v>
      </c>
      <c r="BZ189" s="116">
        <f t="shared" si="104"/>
        <v>-0.28000000000000008</v>
      </c>
      <c r="CA189" s="116">
        <f t="shared" si="105"/>
        <v>-0.20000000000000007</v>
      </c>
      <c r="CB189" s="116">
        <f t="shared" si="106"/>
        <v>-0.35200000000000009</v>
      </c>
      <c r="CC189" s="116">
        <f t="shared" si="107"/>
        <v>-0.28000000000000008</v>
      </c>
      <c r="CD189" s="116">
        <f t="shared" si="108"/>
        <v>-0.74187551867219936</v>
      </c>
      <c r="CE189" s="116">
        <f t="shared" si="109"/>
        <v>-0.25942857142857151</v>
      </c>
      <c r="CF189" s="116">
        <f t="shared" si="110"/>
        <v>-0.73339428571428578</v>
      </c>
      <c r="CG189" s="116">
        <f t="shared" si="111"/>
        <v>-0.30880000000000013</v>
      </c>
      <c r="CH189" s="116">
        <f t="shared" si="112"/>
        <v>-0.73653082352941179</v>
      </c>
      <c r="CI189" s="116">
        <f t="shared" si="113"/>
        <v>-0.32136727272727295</v>
      </c>
      <c r="CJ189" s="116">
        <f t="shared" si="114"/>
        <v>-0.75569221818181831</v>
      </c>
      <c r="CK189" s="116">
        <f t="shared" si="115"/>
        <v>-0.38221020689655194</v>
      </c>
      <c r="CL189" s="116">
        <f t="shared" si="116"/>
        <v>-0.80455377454545463</v>
      </c>
      <c r="CM189" s="116">
        <f t="shared" si="117"/>
        <v>-0.50002128372093047</v>
      </c>
      <c r="CN189" s="116">
        <f t="shared" si="118"/>
        <v>-0.80116279069767449</v>
      </c>
      <c r="CO189" s="116">
        <f t="shared" si="119"/>
        <v>-0.5</v>
      </c>
    </row>
    <row r="190" spans="1:93" ht="14.5" thickBot="1">
      <c r="A190" s="32" t="s">
        <v>209</v>
      </c>
      <c r="B190" s="33" t="s">
        <v>10</v>
      </c>
      <c r="C190" s="97">
        <v>2</v>
      </c>
      <c r="D190" s="33">
        <v>2</v>
      </c>
      <c r="E190" s="33">
        <v>2</v>
      </c>
      <c r="F190" s="33"/>
      <c r="G190" s="33"/>
      <c r="H190" s="33"/>
      <c r="I190" s="33"/>
      <c r="K190" s="103">
        <f>_xlfn.XLOOKUP($C190,'SQUO grid'!$B$4:$B$18,'SQUO grid'!C$4:C$18,"error",0,1)</f>
        <v>0</v>
      </c>
      <c r="L190" s="103">
        <f>_xlfn.XLOOKUP($C190,'SQUO grid'!$B$4:$B$18,'SQUO grid'!D$4:D$18,"error",0,1)</f>
        <v>3</v>
      </c>
      <c r="M190" s="103">
        <f>_xlfn.XLOOKUP($C190,'SQUO grid'!$B$4:$B$18,'SQUO grid'!E$4:E$18,"error",0,1)</f>
        <v>2</v>
      </c>
      <c r="N190" s="103">
        <f>_xlfn.XLOOKUP($C190,'SQUO grid'!$B$4:$B$18,'SQUO grid'!F$4:F$18,"error",0,1)</f>
        <v>6</v>
      </c>
      <c r="O190" s="103">
        <f>_xlfn.XLOOKUP($C190,'SQUO grid'!$B$4:$B$18,'SQUO grid'!G$4:G$18,"error",0,1)</f>
        <v>3</v>
      </c>
      <c r="P190" s="103">
        <f>_xlfn.XLOOKUP($C190,'SQUO grid'!$B$4:$B$18,'SQUO grid'!H$4:H$18,"error",0,1)</f>
        <v>9</v>
      </c>
      <c r="Q190" s="103">
        <f>_xlfn.XLOOKUP($C190,'SQUO grid'!$B$4:$B$18,'SQUO grid'!I$4:I$18,"error",0,1)</f>
        <v>4</v>
      </c>
      <c r="R190" s="103">
        <f>_xlfn.XLOOKUP($C190,'SQUO grid'!$B$4:$B$18,'SQUO grid'!J$4:J$18,"error",0,1)</f>
        <v>12</v>
      </c>
      <c r="S190" s="103">
        <f>_xlfn.XLOOKUP($C190,'SQUO grid'!$B$4:$B$18,'SQUO grid'!K$4:K$18,"error",0,1)</f>
        <v>12.05</v>
      </c>
      <c r="T190" s="103">
        <f>_xlfn.XLOOKUP($C190,'SQUO grid'!$B$4:$B$18,'SQUO grid'!L$4:L$18,"error",0,1)</f>
        <v>14</v>
      </c>
      <c r="U190" s="103">
        <f>_xlfn.XLOOKUP($C190,'SQUO grid'!$B$4:$B$18,'SQUO grid'!M$4:M$18,"error",0,1)</f>
        <v>14</v>
      </c>
      <c r="V190" s="103">
        <f>_xlfn.XLOOKUP($C190,'SQUO grid'!$B$4:$B$18,'SQUO grid'!N$4:N$18,"error",0,1)</f>
        <v>18</v>
      </c>
      <c r="W190" s="103">
        <f>_xlfn.XLOOKUP($C190,'SQUO grid'!$B$4:$B$18,'SQUO grid'!O$4:O$18,"error",0,1)</f>
        <v>17</v>
      </c>
      <c r="X190" s="103">
        <f>_xlfn.XLOOKUP($C190,'SQUO grid'!$B$4:$B$18,'SQUO grid'!P$4:P$18,"error",0,1)</f>
        <v>22</v>
      </c>
      <c r="Y190" s="103">
        <f>_xlfn.XLOOKUP($C190,'SQUO grid'!$B$4:$B$18,'SQUO grid'!Q$4:Q$18,"error",0,1)</f>
        <v>22</v>
      </c>
      <c r="Z190" s="103">
        <f>_xlfn.XLOOKUP($C190,'SQUO grid'!$B$4:$B$18,'SQUO grid'!R$4:R$18,"error",0,1)</f>
        <v>29</v>
      </c>
      <c r="AA190" s="103">
        <f>_xlfn.XLOOKUP($C190,'SQUO grid'!$B$4:$B$18,'SQUO grid'!S$4:S$18,"error",0,1)</f>
        <v>33</v>
      </c>
      <c r="AB190" s="103">
        <f>_xlfn.XLOOKUP($C190,'SQUO grid'!$B$4:$B$18,'SQUO grid'!T$4:T$18,"error",0,1)</f>
        <v>43</v>
      </c>
      <c r="AC190" s="103">
        <f>_xlfn.XLOOKUP($C190,'SQUO grid'!$B$4:$B$18,'SQUO grid'!U$4:U$18,"error",0,1)</f>
        <v>43</v>
      </c>
      <c r="AD190" s="103">
        <f>_xlfn.XLOOKUP($C190,'SQUO grid'!$B$4:$B$18,'SQUO grid'!V$4:V$18,"error",0,1)</f>
        <v>57</v>
      </c>
      <c r="AF190" s="103">
        <f>_xlfn.XLOOKUP($D190,'Compiled grid proposal'!$C$5:$C$22,'Compiled grid proposal'!D$5:D$22,"error",0,1)</f>
        <v>0.89999999999999991</v>
      </c>
      <c r="AG190" s="103">
        <f>_xlfn.XLOOKUP($D190,'Compiled grid proposal'!$C$5:$C$22,'Compiled grid proposal'!E$5:E$22,"error",0,1)</f>
        <v>3</v>
      </c>
      <c r="AH190" s="103">
        <f>_xlfn.XLOOKUP($D190,'Compiled grid proposal'!$C$5:$C$22,'Compiled grid proposal'!F$5:F$22,"error",0,1)</f>
        <v>1.7999999999999998</v>
      </c>
      <c r="AI190" s="103">
        <f>_xlfn.XLOOKUP($D190,'Compiled grid proposal'!$C$5:$C$22,'Compiled grid proposal'!G$5:G$22,"error",0,1)</f>
        <v>6</v>
      </c>
      <c r="AJ190" s="103">
        <f>_xlfn.XLOOKUP($D190,'Compiled grid proposal'!$C$5:$C$22,'Compiled grid proposal'!H$5:H$22,"error",0,1)</f>
        <v>2.1599999999999997</v>
      </c>
      <c r="AK190" s="103">
        <f>_xlfn.XLOOKUP($D190,'Compiled grid proposal'!$C$5:$C$22,'Compiled grid proposal'!I$5:I$22,"error",0,1)</f>
        <v>7.1999999999999993</v>
      </c>
      <c r="AL190" s="103">
        <f>_xlfn.XLOOKUP($D190,'Compiled grid proposal'!$C$5:$C$22,'Compiled grid proposal'!J$5:J$22,"error",0,1)</f>
        <v>2.5919999999999996</v>
      </c>
      <c r="AM190" s="103">
        <f>_xlfn.XLOOKUP($D190,'Compiled grid proposal'!$C$5:$C$22,'Compiled grid proposal'!K$5:K$22,"error",0,1)</f>
        <v>8.6399999999999988</v>
      </c>
      <c r="AN190" s="103">
        <f>_xlfn.XLOOKUP($D190,'Compiled grid proposal'!$C$5:$C$22,'Compiled grid proposal'!L$5:L$22,"error",0,1)</f>
        <v>3.1103999999999994</v>
      </c>
      <c r="AO190" s="103">
        <f>_xlfn.XLOOKUP($D190,'Compiled grid proposal'!$C$5:$C$22,'Compiled grid proposal'!M$5:M$22,"error",0,1)</f>
        <v>10.367999999999999</v>
      </c>
      <c r="AP190" s="103">
        <f>_xlfn.XLOOKUP($D190,'Compiled grid proposal'!$C$5:$C$22,'Compiled grid proposal'!N$5:N$22,"error",0,1)</f>
        <v>3.7324799999999989</v>
      </c>
      <c r="AQ190" s="103">
        <f>_xlfn.XLOOKUP($D190,'Compiled grid proposal'!$C$5:$C$22,'Compiled grid proposal'!O$5:O$22,"error",0,1)</f>
        <v>12.441599999999998</v>
      </c>
      <c r="AR190" s="103">
        <f>_xlfn.XLOOKUP($D190,'Compiled grid proposal'!$C$5:$C$22,'Compiled grid proposal'!P$5:P$22,"error",0,1)</f>
        <v>4.4789759999999985</v>
      </c>
      <c r="AS190" s="103">
        <f>_xlfn.XLOOKUP($D190,'Compiled grid proposal'!$C$5:$C$22,'Compiled grid proposal'!Q$5:Q$22,"error",0,1)</f>
        <v>14.929919999999996</v>
      </c>
      <c r="AT190" s="103">
        <f>_xlfn.XLOOKUP($D190,'Compiled grid proposal'!$C$5:$C$22,'Compiled grid proposal'!R$5:R$22,"error",0,1)</f>
        <v>5.3747711999999979</v>
      </c>
      <c r="AU190" s="103">
        <f>_xlfn.XLOOKUP($D190,'Compiled grid proposal'!$C$5:$C$22,'Compiled grid proposal'!S$5:S$22,"error",0,1)</f>
        <v>17.915903999999994</v>
      </c>
      <c r="AV190" s="103">
        <f>_xlfn.XLOOKUP($D190,'Compiled grid proposal'!$C$5:$C$22,'Compiled grid proposal'!T$5:T$22,"error",0,1)</f>
        <v>6.4497254399999973</v>
      </c>
      <c r="AW190" s="103">
        <f>_xlfn.XLOOKUP($D190,'Compiled grid proposal'!$C$5:$C$22,'Compiled grid proposal'!U$5:U$22,"error",0,1)</f>
        <v>21.499084799999991</v>
      </c>
      <c r="AX190" s="103">
        <f>_xlfn.XLOOKUP($D190,'Compiled grid proposal'!$C$5:$C$22,'Compiled grid proposal'!V$5:V$22,"error",0,1)</f>
        <v>8.5499999999999989</v>
      </c>
      <c r="AY190" s="103">
        <f>_xlfn.XLOOKUP($D190,'Compiled grid proposal'!$C$5:$C$22,'Compiled grid proposal'!W$5:W$22,"error",0,1)</f>
        <v>28.5</v>
      </c>
      <c r="BA190" s="115">
        <f t="shared" si="80"/>
        <v>0.89999999999999991</v>
      </c>
      <c r="BB190" s="115">
        <f t="shared" si="81"/>
        <v>0</v>
      </c>
      <c r="BC190" s="115">
        <f t="shared" si="82"/>
        <v>-0.20000000000000018</v>
      </c>
      <c r="BD190" s="115">
        <f t="shared" si="83"/>
        <v>0</v>
      </c>
      <c r="BE190" s="115">
        <f t="shared" si="84"/>
        <v>-0.8400000000000003</v>
      </c>
      <c r="BF190" s="115">
        <f t="shared" si="85"/>
        <v>-1.8000000000000007</v>
      </c>
      <c r="BG190" s="115">
        <f t="shared" si="86"/>
        <v>-1.4080000000000004</v>
      </c>
      <c r="BH190" s="115">
        <f t="shared" si="87"/>
        <v>-3.3600000000000012</v>
      </c>
      <c r="BI190" s="115">
        <f t="shared" si="88"/>
        <v>-8.9396000000000022</v>
      </c>
      <c r="BJ190" s="115">
        <f t="shared" si="89"/>
        <v>-3.6320000000000014</v>
      </c>
      <c r="BK190" s="115">
        <f t="shared" si="90"/>
        <v>-10.267520000000001</v>
      </c>
      <c r="BL190" s="115">
        <f t="shared" si="91"/>
        <v>-5.5584000000000024</v>
      </c>
      <c r="BM190" s="115">
        <f t="shared" si="92"/>
        <v>-12.521024000000001</v>
      </c>
      <c r="BN190" s="115">
        <f t="shared" si="93"/>
        <v>-7.0700800000000044</v>
      </c>
      <c r="BO190" s="115">
        <f t="shared" si="94"/>
        <v>-16.625228800000002</v>
      </c>
      <c r="BP190" s="115">
        <f t="shared" si="95"/>
        <v>-11.084096000000006</v>
      </c>
      <c r="BQ190" s="115">
        <f t="shared" si="96"/>
        <v>-26.550274560000002</v>
      </c>
      <c r="BR190" s="115">
        <f t="shared" si="97"/>
        <v>-21.500915200000009</v>
      </c>
      <c r="BS190" s="115">
        <f t="shared" si="98"/>
        <v>-34.450000000000003</v>
      </c>
      <c r="BT190" s="115">
        <f t="shared" si="99"/>
        <v>-28.5</v>
      </c>
      <c r="BV190" s="116" t="e">
        <f t="shared" si="100"/>
        <v>#DIV/0!</v>
      </c>
      <c r="BW190" s="116">
        <f t="shared" si="101"/>
        <v>0</v>
      </c>
      <c r="BX190" s="116">
        <f t="shared" si="102"/>
        <v>-0.10000000000000009</v>
      </c>
      <c r="BY190" s="116">
        <f t="shared" si="103"/>
        <v>0</v>
      </c>
      <c r="BZ190" s="116">
        <f t="shared" si="104"/>
        <v>-0.28000000000000008</v>
      </c>
      <c r="CA190" s="116">
        <f t="shared" si="105"/>
        <v>-0.20000000000000007</v>
      </c>
      <c r="CB190" s="116">
        <f t="shared" si="106"/>
        <v>-0.35200000000000009</v>
      </c>
      <c r="CC190" s="116">
        <f t="shared" si="107"/>
        <v>-0.28000000000000008</v>
      </c>
      <c r="CD190" s="116">
        <f t="shared" si="108"/>
        <v>-0.74187551867219936</v>
      </c>
      <c r="CE190" s="116">
        <f t="shared" si="109"/>
        <v>-0.25942857142857151</v>
      </c>
      <c r="CF190" s="116">
        <f t="shared" si="110"/>
        <v>-0.73339428571428578</v>
      </c>
      <c r="CG190" s="116">
        <f t="shared" si="111"/>
        <v>-0.30880000000000013</v>
      </c>
      <c r="CH190" s="116">
        <f t="shared" si="112"/>
        <v>-0.73653082352941179</v>
      </c>
      <c r="CI190" s="116">
        <f t="shared" si="113"/>
        <v>-0.32136727272727295</v>
      </c>
      <c r="CJ190" s="116">
        <f t="shared" si="114"/>
        <v>-0.75569221818181831</v>
      </c>
      <c r="CK190" s="116">
        <f t="shared" si="115"/>
        <v>-0.38221020689655194</v>
      </c>
      <c r="CL190" s="116">
        <f t="shared" si="116"/>
        <v>-0.80455377454545463</v>
      </c>
      <c r="CM190" s="116">
        <f t="shared" si="117"/>
        <v>-0.50002128372093047</v>
      </c>
      <c r="CN190" s="116">
        <f t="shared" si="118"/>
        <v>-0.80116279069767449</v>
      </c>
      <c r="CO190" s="116">
        <f t="shared" si="119"/>
        <v>-0.5</v>
      </c>
    </row>
    <row r="191" spans="1:93" ht="14.5" thickBot="1">
      <c r="A191" s="32" t="s">
        <v>210</v>
      </c>
      <c r="B191" s="33" t="s">
        <v>10</v>
      </c>
      <c r="C191" s="97">
        <v>2</v>
      </c>
      <c r="D191" s="33">
        <v>2</v>
      </c>
      <c r="E191" s="33">
        <v>2</v>
      </c>
      <c r="F191" s="33"/>
      <c r="G191" s="33"/>
      <c r="H191" s="33"/>
      <c r="I191" s="33"/>
      <c r="K191" s="103">
        <f>_xlfn.XLOOKUP($C191,'SQUO grid'!$B$4:$B$18,'SQUO grid'!C$4:C$18,"error",0,1)</f>
        <v>0</v>
      </c>
      <c r="L191" s="103">
        <f>_xlfn.XLOOKUP($C191,'SQUO grid'!$B$4:$B$18,'SQUO grid'!D$4:D$18,"error",0,1)</f>
        <v>3</v>
      </c>
      <c r="M191" s="103">
        <f>_xlfn.XLOOKUP($C191,'SQUO grid'!$B$4:$B$18,'SQUO grid'!E$4:E$18,"error",0,1)</f>
        <v>2</v>
      </c>
      <c r="N191" s="103">
        <f>_xlfn.XLOOKUP($C191,'SQUO grid'!$B$4:$B$18,'SQUO grid'!F$4:F$18,"error",0,1)</f>
        <v>6</v>
      </c>
      <c r="O191" s="103">
        <f>_xlfn.XLOOKUP($C191,'SQUO grid'!$B$4:$B$18,'SQUO grid'!G$4:G$18,"error",0,1)</f>
        <v>3</v>
      </c>
      <c r="P191" s="103">
        <f>_xlfn.XLOOKUP($C191,'SQUO grid'!$B$4:$B$18,'SQUO grid'!H$4:H$18,"error",0,1)</f>
        <v>9</v>
      </c>
      <c r="Q191" s="103">
        <f>_xlfn.XLOOKUP($C191,'SQUO grid'!$B$4:$B$18,'SQUO grid'!I$4:I$18,"error",0,1)</f>
        <v>4</v>
      </c>
      <c r="R191" s="103">
        <f>_xlfn.XLOOKUP($C191,'SQUO grid'!$B$4:$B$18,'SQUO grid'!J$4:J$18,"error",0,1)</f>
        <v>12</v>
      </c>
      <c r="S191" s="103">
        <f>_xlfn.XLOOKUP($C191,'SQUO grid'!$B$4:$B$18,'SQUO grid'!K$4:K$18,"error",0,1)</f>
        <v>12.05</v>
      </c>
      <c r="T191" s="103">
        <f>_xlfn.XLOOKUP($C191,'SQUO grid'!$B$4:$B$18,'SQUO grid'!L$4:L$18,"error",0,1)</f>
        <v>14</v>
      </c>
      <c r="U191" s="103">
        <f>_xlfn.XLOOKUP($C191,'SQUO grid'!$B$4:$B$18,'SQUO grid'!M$4:M$18,"error",0,1)</f>
        <v>14</v>
      </c>
      <c r="V191" s="103">
        <f>_xlfn.XLOOKUP($C191,'SQUO grid'!$B$4:$B$18,'SQUO grid'!N$4:N$18,"error",0,1)</f>
        <v>18</v>
      </c>
      <c r="W191" s="103">
        <f>_xlfn.XLOOKUP($C191,'SQUO grid'!$B$4:$B$18,'SQUO grid'!O$4:O$18,"error",0,1)</f>
        <v>17</v>
      </c>
      <c r="X191" s="103">
        <f>_xlfn.XLOOKUP($C191,'SQUO grid'!$B$4:$B$18,'SQUO grid'!P$4:P$18,"error",0,1)</f>
        <v>22</v>
      </c>
      <c r="Y191" s="103">
        <f>_xlfn.XLOOKUP($C191,'SQUO grid'!$B$4:$B$18,'SQUO grid'!Q$4:Q$18,"error",0,1)</f>
        <v>22</v>
      </c>
      <c r="Z191" s="103">
        <f>_xlfn.XLOOKUP($C191,'SQUO grid'!$B$4:$B$18,'SQUO grid'!R$4:R$18,"error",0,1)</f>
        <v>29</v>
      </c>
      <c r="AA191" s="103">
        <f>_xlfn.XLOOKUP($C191,'SQUO grid'!$B$4:$B$18,'SQUO grid'!S$4:S$18,"error",0,1)</f>
        <v>33</v>
      </c>
      <c r="AB191" s="103">
        <f>_xlfn.XLOOKUP($C191,'SQUO grid'!$B$4:$B$18,'SQUO grid'!T$4:T$18,"error",0,1)</f>
        <v>43</v>
      </c>
      <c r="AC191" s="103">
        <f>_xlfn.XLOOKUP($C191,'SQUO grid'!$B$4:$B$18,'SQUO grid'!U$4:U$18,"error",0,1)</f>
        <v>43</v>
      </c>
      <c r="AD191" s="103">
        <f>_xlfn.XLOOKUP($C191,'SQUO grid'!$B$4:$B$18,'SQUO grid'!V$4:V$18,"error",0,1)</f>
        <v>57</v>
      </c>
      <c r="AF191" s="103">
        <f>_xlfn.XLOOKUP($D191,'Compiled grid proposal'!$C$5:$C$22,'Compiled grid proposal'!D$5:D$22,"error",0,1)</f>
        <v>0.89999999999999991</v>
      </c>
      <c r="AG191" s="103">
        <f>_xlfn.XLOOKUP($D191,'Compiled grid proposal'!$C$5:$C$22,'Compiled grid proposal'!E$5:E$22,"error",0,1)</f>
        <v>3</v>
      </c>
      <c r="AH191" s="103">
        <f>_xlfn.XLOOKUP($D191,'Compiled grid proposal'!$C$5:$C$22,'Compiled grid proposal'!F$5:F$22,"error",0,1)</f>
        <v>1.7999999999999998</v>
      </c>
      <c r="AI191" s="103">
        <f>_xlfn.XLOOKUP($D191,'Compiled grid proposal'!$C$5:$C$22,'Compiled grid proposal'!G$5:G$22,"error",0,1)</f>
        <v>6</v>
      </c>
      <c r="AJ191" s="103">
        <f>_xlfn.XLOOKUP($D191,'Compiled grid proposal'!$C$5:$C$22,'Compiled grid proposal'!H$5:H$22,"error",0,1)</f>
        <v>2.1599999999999997</v>
      </c>
      <c r="AK191" s="103">
        <f>_xlfn.XLOOKUP($D191,'Compiled grid proposal'!$C$5:$C$22,'Compiled grid proposal'!I$5:I$22,"error",0,1)</f>
        <v>7.1999999999999993</v>
      </c>
      <c r="AL191" s="103">
        <f>_xlfn.XLOOKUP($D191,'Compiled grid proposal'!$C$5:$C$22,'Compiled grid proposal'!J$5:J$22,"error",0,1)</f>
        <v>2.5919999999999996</v>
      </c>
      <c r="AM191" s="103">
        <f>_xlfn.XLOOKUP($D191,'Compiled grid proposal'!$C$5:$C$22,'Compiled grid proposal'!K$5:K$22,"error",0,1)</f>
        <v>8.6399999999999988</v>
      </c>
      <c r="AN191" s="103">
        <f>_xlfn.XLOOKUP($D191,'Compiled grid proposal'!$C$5:$C$22,'Compiled grid proposal'!L$5:L$22,"error",0,1)</f>
        <v>3.1103999999999994</v>
      </c>
      <c r="AO191" s="103">
        <f>_xlfn.XLOOKUP($D191,'Compiled grid proposal'!$C$5:$C$22,'Compiled grid proposal'!M$5:M$22,"error",0,1)</f>
        <v>10.367999999999999</v>
      </c>
      <c r="AP191" s="103">
        <f>_xlfn.XLOOKUP($D191,'Compiled grid proposal'!$C$5:$C$22,'Compiled grid proposal'!N$5:N$22,"error",0,1)</f>
        <v>3.7324799999999989</v>
      </c>
      <c r="AQ191" s="103">
        <f>_xlfn.XLOOKUP($D191,'Compiled grid proposal'!$C$5:$C$22,'Compiled grid proposal'!O$5:O$22,"error",0,1)</f>
        <v>12.441599999999998</v>
      </c>
      <c r="AR191" s="103">
        <f>_xlfn.XLOOKUP($D191,'Compiled grid proposal'!$C$5:$C$22,'Compiled grid proposal'!P$5:P$22,"error",0,1)</f>
        <v>4.4789759999999985</v>
      </c>
      <c r="AS191" s="103">
        <f>_xlfn.XLOOKUP($D191,'Compiled grid proposal'!$C$5:$C$22,'Compiled grid proposal'!Q$5:Q$22,"error",0,1)</f>
        <v>14.929919999999996</v>
      </c>
      <c r="AT191" s="103">
        <f>_xlfn.XLOOKUP($D191,'Compiled grid proposal'!$C$5:$C$22,'Compiled grid proposal'!R$5:R$22,"error",0,1)</f>
        <v>5.3747711999999979</v>
      </c>
      <c r="AU191" s="103">
        <f>_xlfn.XLOOKUP($D191,'Compiled grid proposal'!$C$5:$C$22,'Compiled grid proposal'!S$5:S$22,"error",0,1)</f>
        <v>17.915903999999994</v>
      </c>
      <c r="AV191" s="103">
        <f>_xlfn.XLOOKUP($D191,'Compiled grid proposal'!$C$5:$C$22,'Compiled grid proposal'!T$5:T$22,"error",0,1)</f>
        <v>6.4497254399999973</v>
      </c>
      <c r="AW191" s="103">
        <f>_xlfn.XLOOKUP($D191,'Compiled grid proposal'!$C$5:$C$22,'Compiled grid proposal'!U$5:U$22,"error",0,1)</f>
        <v>21.499084799999991</v>
      </c>
      <c r="AX191" s="103">
        <f>_xlfn.XLOOKUP($D191,'Compiled grid proposal'!$C$5:$C$22,'Compiled grid proposal'!V$5:V$22,"error",0,1)</f>
        <v>8.5499999999999989</v>
      </c>
      <c r="AY191" s="103">
        <f>_xlfn.XLOOKUP($D191,'Compiled grid proposal'!$C$5:$C$22,'Compiled grid proposal'!W$5:W$22,"error",0,1)</f>
        <v>28.5</v>
      </c>
      <c r="BA191" s="115">
        <f t="shared" si="80"/>
        <v>0.89999999999999991</v>
      </c>
      <c r="BB191" s="115">
        <f t="shared" si="81"/>
        <v>0</v>
      </c>
      <c r="BC191" s="115">
        <f t="shared" si="82"/>
        <v>-0.20000000000000018</v>
      </c>
      <c r="BD191" s="115">
        <f t="shared" si="83"/>
        <v>0</v>
      </c>
      <c r="BE191" s="115">
        <f t="shared" si="84"/>
        <v>-0.8400000000000003</v>
      </c>
      <c r="BF191" s="115">
        <f t="shared" si="85"/>
        <v>-1.8000000000000007</v>
      </c>
      <c r="BG191" s="115">
        <f t="shared" si="86"/>
        <v>-1.4080000000000004</v>
      </c>
      <c r="BH191" s="115">
        <f t="shared" si="87"/>
        <v>-3.3600000000000012</v>
      </c>
      <c r="BI191" s="115">
        <f t="shared" si="88"/>
        <v>-8.9396000000000022</v>
      </c>
      <c r="BJ191" s="115">
        <f t="shared" si="89"/>
        <v>-3.6320000000000014</v>
      </c>
      <c r="BK191" s="115">
        <f t="shared" si="90"/>
        <v>-10.267520000000001</v>
      </c>
      <c r="BL191" s="115">
        <f t="shared" si="91"/>
        <v>-5.5584000000000024</v>
      </c>
      <c r="BM191" s="115">
        <f t="shared" si="92"/>
        <v>-12.521024000000001</v>
      </c>
      <c r="BN191" s="115">
        <f t="shared" si="93"/>
        <v>-7.0700800000000044</v>
      </c>
      <c r="BO191" s="115">
        <f t="shared" si="94"/>
        <v>-16.625228800000002</v>
      </c>
      <c r="BP191" s="115">
        <f t="shared" si="95"/>
        <v>-11.084096000000006</v>
      </c>
      <c r="BQ191" s="115">
        <f t="shared" si="96"/>
        <v>-26.550274560000002</v>
      </c>
      <c r="BR191" s="115">
        <f t="shared" si="97"/>
        <v>-21.500915200000009</v>
      </c>
      <c r="BS191" s="115">
        <f t="shared" si="98"/>
        <v>-34.450000000000003</v>
      </c>
      <c r="BT191" s="115">
        <f t="shared" si="99"/>
        <v>-28.5</v>
      </c>
      <c r="BV191" s="116" t="e">
        <f t="shared" si="100"/>
        <v>#DIV/0!</v>
      </c>
      <c r="BW191" s="116">
        <f t="shared" si="101"/>
        <v>0</v>
      </c>
      <c r="BX191" s="116">
        <f t="shared" si="102"/>
        <v>-0.10000000000000009</v>
      </c>
      <c r="BY191" s="116">
        <f t="shared" si="103"/>
        <v>0</v>
      </c>
      <c r="BZ191" s="116">
        <f t="shared" si="104"/>
        <v>-0.28000000000000008</v>
      </c>
      <c r="CA191" s="116">
        <f t="shared" si="105"/>
        <v>-0.20000000000000007</v>
      </c>
      <c r="CB191" s="116">
        <f t="shared" si="106"/>
        <v>-0.35200000000000009</v>
      </c>
      <c r="CC191" s="116">
        <f t="shared" si="107"/>
        <v>-0.28000000000000008</v>
      </c>
      <c r="CD191" s="116">
        <f t="shared" si="108"/>
        <v>-0.74187551867219936</v>
      </c>
      <c r="CE191" s="116">
        <f t="shared" si="109"/>
        <v>-0.25942857142857151</v>
      </c>
      <c r="CF191" s="116">
        <f t="shared" si="110"/>
        <v>-0.73339428571428578</v>
      </c>
      <c r="CG191" s="116">
        <f t="shared" si="111"/>
        <v>-0.30880000000000013</v>
      </c>
      <c r="CH191" s="116">
        <f t="shared" si="112"/>
        <v>-0.73653082352941179</v>
      </c>
      <c r="CI191" s="116">
        <f t="shared" si="113"/>
        <v>-0.32136727272727295</v>
      </c>
      <c r="CJ191" s="116">
        <f t="shared" si="114"/>
        <v>-0.75569221818181831</v>
      </c>
      <c r="CK191" s="116">
        <f t="shared" si="115"/>
        <v>-0.38221020689655194</v>
      </c>
      <c r="CL191" s="116">
        <f t="shared" si="116"/>
        <v>-0.80455377454545463</v>
      </c>
      <c r="CM191" s="116">
        <f t="shared" si="117"/>
        <v>-0.50002128372093047</v>
      </c>
      <c r="CN191" s="116">
        <f t="shared" si="118"/>
        <v>-0.80116279069767449</v>
      </c>
      <c r="CO191" s="116">
        <f t="shared" si="119"/>
        <v>-0.5</v>
      </c>
    </row>
    <row r="192" spans="1:93" ht="14.5" thickBot="1">
      <c r="A192" s="32" t="s">
        <v>211</v>
      </c>
      <c r="B192" s="33" t="s">
        <v>14</v>
      </c>
      <c r="C192" s="33">
        <v>2</v>
      </c>
      <c r="D192" s="33">
        <v>2</v>
      </c>
      <c r="E192" s="33">
        <v>2</v>
      </c>
      <c r="F192" s="33"/>
      <c r="G192" s="33"/>
      <c r="H192" s="33"/>
      <c r="I192" s="33"/>
      <c r="K192" s="103">
        <f>_xlfn.XLOOKUP($C192,'SQUO grid'!$B$4:$B$18,'SQUO grid'!C$4:C$18,"error",0,1)</f>
        <v>0</v>
      </c>
      <c r="L192" s="103">
        <f>_xlfn.XLOOKUP($C192,'SQUO grid'!$B$4:$B$18,'SQUO grid'!D$4:D$18,"error",0,1)</f>
        <v>3</v>
      </c>
      <c r="M192" s="103">
        <f>_xlfn.XLOOKUP($C192,'SQUO grid'!$B$4:$B$18,'SQUO grid'!E$4:E$18,"error",0,1)</f>
        <v>2</v>
      </c>
      <c r="N192" s="103">
        <f>_xlfn.XLOOKUP($C192,'SQUO grid'!$B$4:$B$18,'SQUO grid'!F$4:F$18,"error",0,1)</f>
        <v>6</v>
      </c>
      <c r="O192" s="103">
        <f>_xlfn.XLOOKUP($C192,'SQUO grid'!$B$4:$B$18,'SQUO grid'!G$4:G$18,"error",0,1)</f>
        <v>3</v>
      </c>
      <c r="P192" s="103">
        <f>_xlfn.XLOOKUP($C192,'SQUO grid'!$B$4:$B$18,'SQUO grid'!H$4:H$18,"error",0,1)</f>
        <v>9</v>
      </c>
      <c r="Q192" s="103">
        <f>_xlfn.XLOOKUP($C192,'SQUO grid'!$B$4:$B$18,'SQUO grid'!I$4:I$18,"error",0,1)</f>
        <v>4</v>
      </c>
      <c r="R192" s="103">
        <f>_xlfn.XLOOKUP($C192,'SQUO grid'!$B$4:$B$18,'SQUO grid'!J$4:J$18,"error",0,1)</f>
        <v>12</v>
      </c>
      <c r="S192" s="103">
        <f>_xlfn.XLOOKUP($C192,'SQUO grid'!$B$4:$B$18,'SQUO grid'!K$4:K$18,"error",0,1)</f>
        <v>12.05</v>
      </c>
      <c r="T192" s="103">
        <f>_xlfn.XLOOKUP($C192,'SQUO grid'!$B$4:$B$18,'SQUO grid'!L$4:L$18,"error",0,1)</f>
        <v>14</v>
      </c>
      <c r="U192" s="103">
        <f>_xlfn.XLOOKUP($C192,'SQUO grid'!$B$4:$B$18,'SQUO grid'!M$4:M$18,"error",0,1)</f>
        <v>14</v>
      </c>
      <c r="V192" s="103">
        <f>_xlfn.XLOOKUP($C192,'SQUO grid'!$B$4:$B$18,'SQUO grid'!N$4:N$18,"error",0,1)</f>
        <v>18</v>
      </c>
      <c r="W192" s="103">
        <f>_xlfn.XLOOKUP($C192,'SQUO grid'!$B$4:$B$18,'SQUO grid'!O$4:O$18,"error",0,1)</f>
        <v>17</v>
      </c>
      <c r="X192" s="103">
        <f>_xlfn.XLOOKUP($C192,'SQUO grid'!$B$4:$B$18,'SQUO grid'!P$4:P$18,"error",0,1)</f>
        <v>22</v>
      </c>
      <c r="Y192" s="103">
        <f>_xlfn.XLOOKUP($C192,'SQUO grid'!$B$4:$B$18,'SQUO grid'!Q$4:Q$18,"error",0,1)</f>
        <v>22</v>
      </c>
      <c r="Z192" s="103">
        <f>_xlfn.XLOOKUP($C192,'SQUO grid'!$B$4:$B$18,'SQUO grid'!R$4:R$18,"error",0,1)</f>
        <v>29</v>
      </c>
      <c r="AA192" s="103">
        <f>_xlfn.XLOOKUP($C192,'SQUO grid'!$B$4:$B$18,'SQUO grid'!S$4:S$18,"error",0,1)</f>
        <v>33</v>
      </c>
      <c r="AB192" s="103">
        <f>_xlfn.XLOOKUP($C192,'SQUO grid'!$B$4:$B$18,'SQUO grid'!T$4:T$18,"error",0,1)</f>
        <v>43</v>
      </c>
      <c r="AC192" s="103">
        <f>_xlfn.XLOOKUP($C192,'SQUO grid'!$B$4:$B$18,'SQUO grid'!U$4:U$18,"error",0,1)</f>
        <v>43</v>
      </c>
      <c r="AD192" s="103">
        <f>_xlfn.XLOOKUP($C192,'SQUO grid'!$B$4:$B$18,'SQUO grid'!V$4:V$18,"error",0,1)</f>
        <v>57</v>
      </c>
      <c r="AF192" s="103">
        <f>_xlfn.XLOOKUP($D192,'Compiled grid proposal'!$C$5:$C$22,'Compiled grid proposal'!D$5:D$22,"error",0,1)</f>
        <v>0.89999999999999991</v>
      </c>
      <c r="AG192" s="103">
        <f>_xlfn.XLOOKUP($D192,'Compiled grid proposal'!$C$5:$C$22,'Compiled grid proposal'!E$5:E$22,"error",0,1)</f>
        <v>3</v>
      </c>
      <c r="AH192" s="103">
        <f>_xlfn.XLOOKUP($D192,'Compiled grid proposal'!$C$5:$C$22,'Compiled grid proposal'!F$5:F$22,"error",0,1)</f>
        <v>1.7999999999999998</v>
      </c>
      <c r="AI192" s="103">
        <f>_xlfn.XLOOKUP($D192,'Compiled grid proposal'!$C$5:$C$22,'Compiled grid proposal'!G$5:G$22,"error",0,1)</f>
        <v>6</v>
      </c>
      <c r="AJ192" s="103">
        <f>_xlfn.XLOOKUP($D192,'Compiled grid proposal'!$C$5:$C$22,'Compiled grid proposal'!H$5:H$22,"error",0,1)</f>
        <v>2.1599999999999997</v>
      </c>
      <c r="AK192" s="103">
        <f>_xlfn.XLOOKUP($D192,'Compiled grid proposal'!$C$5:$C$22,'Compiled grid proposal'!I$5:I$22,"error",0,1)</f>
        <v>7.1999999999999993</v>
      </c>
      <c r="AL192" s="103">
        <f>_xlfn.XLOOKUP($D192,'Compiled grid proposal'!$C$5:$C$22,'Compiled grid proposal'!J$5:J$22,"error",0,1)</f>
        <v>2.5919999999999996</v>
      </c>
      <c r="AM192" s="103">
        <f>_xlfn.XLOOKUP($D192,'Compiled grid proposal'!$C$5:$C$22,'Compiled grid proposal'!K$5:K$22,"error",0,1)</f>
        <v>8.6399999999999988</v>
      </c>
      <c r="AN192" s="103">
        <f>_xlfn.XLOOKUP($D192,'Compiled grid proposal'!$C$5:$C$22,'Compiled grid proposal'!L$5:L$22,"error",0,1)</f>
        <v>3.1103999999999994</v>
      </c>
      <c r="AO192" s="103">
        <f>_xlfn.XLOOKUP($D192,'Compiled grid proposal'!$C$5:$C$22,'Compiled grid proposal'!M$5:M$22,"error",0,1)</f>
        <v>10.367999999999999</v>
      </c>
      <c r="AP192" s="103">
        <f>_xlfn.XLOOKUP($D192,'Compiled grid proposal'!$C$5:$C$22,'Compiled grid proposal'!N$5:N$22,"error",0,1)</f>
        <v>3.7324799999999989</v>
      </c>
      <c r="AQ192" s="103">
        <f>_xlfn.XLOOKUP($D192,'Compiled grid proposal'!$C$5:$C$22,'Compiled grid proposal'!O$5:O$22,"error",0,1)</f>
        <v>12.441599999999998</v>
      </c>
      <c r="AR192" s="103">
        <f>_xlfn.XLOOKUP($D192,'Compiled grid proposal'!$C$5:$C$22,'Compiled grid proposal'!P$5:P$22,"error",0,1)</f>
        <v>4.4789759999999985</v>
      </c>
      <c r="AS192" s="103">
        <f>_xlfn.XLOOKUP($D192,'Compiled grid proposal'!$C$5:$C$22,'Compiled grid proposal'!Q$5:Q$22,"error",0,1)</f>
        <v>14.929919999999996</v>
      </c>
      <c r="AT192" s="103">
        <f>_xlfn.XLOOKUP($D192,'Compiled grid proposal'!$C$5:$C$22,'Compiled grid proposal'!R$5:R$22,"error",0,1)</f>
        <v>5.3747711999999979</v>
      </c>
      <c r="AU192" s="103">
        <f>_xlfn.XLOOKUP($D192,'Compiled grid proposal'!$C$5:$C$22,'Compiled grid proposal'!S$5:S$22,"error",0,1)</f>
        <v>17.915903999999994</v>
      </c>
      <c r="AV192" s="103">
        <f>_xlfn.XLOOKUP($D192,'Compiled grid proposal'!$C$5:$C$22,'Compiled grid proposal'!T$5:T$22,"error",0,1)</f>
        <v>6.4497254399999973</v>
      </c>
      <c r="AW192" s="103">
        <f>_xlfn.XLOOKUP($D192,'Compiled grid proposal'!$C$5:$C$22,'Compiled grid proposal'!U$5:U$22,"error",0,1)</f>
        <v>21.499084799999991</v>
      </c>
      <c r="AX192" s="103">
        <f>_xlfn.XLOOKUP($D192,'Compiled grid proposal'!$C$5:$C$22,'Compiled grid proposal'!V$5:V$22,"error",0,1)</f>
        <v>8.5499999999999989</v>
      </c>
      <c r="AY192" s="103">
        <f>_xlfn.XLOOKUP($D192,'Compiled grid proposal'!$C$5:$C$22,'Compiled grid proposal'!W$5:W$22,"error",0,1)</f>
        <v>28.5</v>
      </c>
      <c r="BA192" s="115">
        <f t="shared" si="80"/>
        <v>0.89999999999999991</v>
      </c>
      <c r="BB192" s="115">
        <f t="shared" si="81"/>
        <v>0</v>
      </c>
      <c r="BC192" s="115">
        <f t="shared" si="82"/>
        <v>-0.20000000000000018</v>
      </c>
      <c r="BD192" s="115">
        <f t="shared" si="83"/>
        <v>0</v>
      </c>
      <c r="BE192" s="115">
        <f t="shared" si="84"/>
        <v>-0.8400000000000003</v>
      </c>
      <c r="BF192" s="115">
        <f t="shared" si="85"/>
        <v>-1.8000000000000007</v>
      </c>
      <c r="BG192" s="115">
        <f t="shared" si="86"/>
        <v>-1.4080000000000004</v>
      </c>
      <c r="BH192" s="115">
        <f t="shared" si="87"/>
        <v>-3.3600000000000012</v>
      </c>
      <c r="BI192" s="115">
        <f t="shared" si="88"/>
        <v>-8.9396000000000022</v>
      </c>
      <c r="BJ192" s="115">
        <f t="shared" si="89"/>
        <v>-3.6320000000000014</v>
      </c>
      <c r="BK192" s="115">
        <f t="shared" si="90"/>
        <v>-10.267520000000001</v>
      </c>
      <c r="BL192" s="115">
        <f t="shared" si="91"/>
        <v>-5.5584000000000024</v>
      </c>
      <c r="BM192" s="115">
        <f t="shared" si="92"/>
        <v>-12.521024000000001</v>
      </c>
      <c r="BN192" s="115">
        <f t="shared" si="93"/>
        <v>-7.0700800000000044</v>
      </c>
      <c r="BO192" s="115">
        <f t="shared" si="94"/>
        <v>-16.625228800000002</v>
      </c>
      <c r="BP192" s="115">
        <f t="shared" si="95"/>
        <v>-11.084096000000006</v>
      </c>
      <c r="BQ192" s="115">
        <f t="shared" si="96"/>
        <v>-26.550274560000002</v>
      </c>
      <c r="BR192" s="115">
        <f t="shared" si="97"/>
        <v>-21.500915200000009</v>
      </c>
      <c r="BS192" s="115">
        <f t="shared" si="98"/>
        <v>-34.450000000000003</v>
      </c>
      <c r="BT192" s="115">
        <f t="shared" si="99"/>
        <v>-28.5</v>
      </c>
      <c r="BV192" s="116" t="e">
        <f t="shared" si="100"/>
        <v>#DIV/0!</v>
      </c>
      <c r="BW192" s="116">
        <f t="shared" si="101"/>
        <v>0</v>
      </c>
      <c r="BX192" s="116">
        <f t="shared" si="102"/>
        <v>-0.10000000000000009</v>
      </c>
      <c r="BY192" s="116">
        <f t="shared" si="103"/>
        <v>0</v>
      </c>
      <c r="BZ192" s="116">
        <f t="shared" si="104"/>
        <v>-0.28000000000000008</v>
      </c>
      <c r="CA192" s="116">
        <f t="shared" si="105"/>
        <v>-0.20000000000000007</v>
      </c>
      <c r="CB192" s="116">
        <f t="shared" si="106"/>
        <v>-0.35200000000000009</v>
      </c>
      <c r="CC192" s="116">
        <f t="shared" si="107"/>
        <v>-0.28000000000000008</v>
      </c>
      <c r="CD192" s="116">
        <f t="shared" si="108"/>
        <v>-0.74187551867219936</v>
      </c>
      <c r="CE192" s="116">
        <f t="shared" si="109"/>
        <v>-0.25942857142857151</v>
      </c>
      <c r="CF192" s="116">
        <f t="shared" si="110"/>
        <v>-0.73339428571428578</v>
      </c>
      <c r="CG192" s="116">
        <f t="shared" si="111"/>
        <v>-0.30880000000000013</v>
      </c>
      <c r="CH192" s="116">
        <f t="shared" si="112"/>
        <v>-0.73653082352941179</v>
      </c>
      <c r="CI192" s="116">
        <f t="shared" si="113"/>
        <v>-0.32136727272727295</v>
      </c>
      <c r="CJ192" s="116">
        <f t="shared" si="114"/>
        <v>-0.75569221818181831</v>
      </c>
      <c r="CK192" s="116">
        <f t="shared" si="115"/>
        <v>-0.38221020689655194</v>
      </c>
      <c r="CL192" s="116">
        <f t="shared" si="116"/>
        <v>-0.80455377454545463</v>
      </c>
      <c r="CM192" s="116">
        <f t="shared" si="117"/>
        <v>-0.50002128372093047</v>
      </c>
      <c r="CN192" s="116">
        <f t="shared" si="118"/>
        <v>-0.80116279069767449</v>
      </c>
      <c r="CO192" s="116">
        <f t="shared" si="119"/>
        <v>-0.5</v>
      </c>
    </row>
    <row r="193" spans="1:93" ht="14.5" thickBot="1">
      <c r="A193" s="32" t="s">
        <v>212</v>
      </c>
      <c r="B193" s="33" t="s">
        <v>14</v>
      </c>
      <c r="C193" s="97">
        <v>2</v>
      </c>
      <c r="D193" s="33">
        <v>2</v>
      </c>
      <c r="E193" s="33">
        <v>2</v>
      </c>
      <c r="F193" s="33"/>
      <c r="G193" s="33"/>
      <c r="H193" s="33"/>
      <c r="I193" s="33"/>
      <c r="K193" s="103">
        <f>_xlfn.XLOOKUP($C193,'SQUO grid'!$B$4:$B$18,'SQUO grid'!C$4:C$18,"error",0,1)</f>
        <v>0</v>
      </c>
      <c r="L193" s="103">
        <f>_xlfn.XLOOKUP($C193,'SQUO grid'!$B$4:$B$18,'SQUO grid'!D$4:D$18,"error",0,1)</f>
        <v>3</v>
      </c>
      <c r="M193" s="103">
        <f>_xlfn.XLOOKUP($C193,'SQUO grid'!$B$4:$B$18,'SQUO grid'!E$4:E$18,"error",0,1)</f>
        <v>2</v>
      </c>
      <c r="N193" s="103">
        <f>_xlfn.XLOOKUP($C193,'SQUO grid'!$B$4:$B$18,'SQUO grid'!F$4:F$18,"error",0,1)</f>
        <v>6</v>
      </c>
      <c r="O193" s="103">
        <f>_xlfn.XLOOKUP($C193,'SQUO grid'!$B$4:$B$18,'SQUO grid'!G$4:G$18,"error",0,1)</f>
        <v>3</v>
      </c>
      <c r="P193" s="103">
        <f>_xlfn.XLOOKUP($C193,'SQUO grid'!$B$4:$B$18,'SQUO grid'!H$4:H$18,"error",0,1)</f>
        <v>9</v>
      </c>
      <c r="Q193" s="103">
        <f>_xlfn.XLOOKUP($C193,'SQUO grid'!$B$4:$B$18,'SQUO grid'!I$4:I$18,"error",0,1)</f>
        <v>4</v>
      </c>
      <c r="R193" s="103">
        <f>_xlfn.XLOOKUP($C193,'SQUO grid'!$B$4:$B$18,'SQUO grid'!J$4:J$18,"error",0,1)</f>
        <v>12</v>
      </c>
      <c r="S193" s="103">
        <f>_xlfn.XLOOKUP($C193,'SQUO grid'!$B$4:$B$18,'SQUO grid'!K$4:K$18,"error",0,1)</f>
        <v>12.05</v>
      </c>
      <c r="T193" s="103">
        <f>_xlfn.XLOOKUP($C193,'SQUO grid'!$B$4:$B$18,'SQUO grid'!L$4:L$18,"error",0,1)</f>
        <v>14</v>
      </c>
      <c r="U193" s="103">
        <f>_xlfn.XLOOKUP($C193,'SQUO grid'!$B$4:$B$18,'SQUO grid'!M$4:M$18,"error",0,1)</f>
        <v>14</v>
      </c>
      <c r="V193" s="103">
        <f>_xlfn.XLOOKUP($C193,'SQUO grid'!$B$4:$B$18,'SQUO grid'!N$4:N$18,"error",0,1)</f>
        <v>18</v>
      </c>
      <c r="W193" s="103">
        <f>_xlfn.XLOOKUP($C193,'SQUO grid'!$B$4:$B$18,'SQUO grid'!O$4:O$18,"error",0,1)</f>
        <v>17</v>
      </c>
      <c r="X193" s="103">
        <f>_xlfn.XLOOKUP($C193,'SQUO grid'!$B$4:$B$18,'SQUO grid'!P$4:P$18,"error",0,1)</f>
        <v>22</v>
      </c>
      <c r="Y193" s="103">
        <f>_xlfn.XLOOKUP($C193,'SQUO grid'!$B$4:$B$18,'SQUO grid'!Q$4:Q$18,"error",0,1)</f>
        <v>22</v>
      </c>
      <c r="Z193" s="103">
        <f>_xlfn.XLOOKUP($C193,'SQUO grid'!$B$4:$B$18,'SQUO grid'!R$4:R$18,"error",0,1)</f>
        <v>29</v>
      </c>
      <c r="AA193" s="103">
        <f>_xlfn.XLOOKUP($C193,'SQUO grid'!$B$4:$B$18,'SQUO grid'!S$4:S$18,"error",0,1)</f>
        <v>33</v>
      </c>
      <c r="AB193" s="103">
        <f>_xlfn.XLOOKUP($C193,'SQUO grid'!$B$4:$B$18,'SQUO grid'!T$4:T$18,"error",0,1)</f>
        <v>43</v>
      </c>
      <c r="AC193" s="103">
        <f>_xlfn.XLOOKUP($C193,'SQUO grid'!$B$4:$B$18,'SQUO grid'!U$4:U$18,"error",0,1)</f>
        <v>43</v>
      </c>
      <c r="AD193" s="103">
        <f>_xlfn.XLOOKUP($C193,'SQUO grid'!$B$4:$B$18,'SQUO grid'!V$4:V$18,"error",0,1)</f>
        <v>57</v>
      </c>
      <c r="AF193" s="103">
        <f>_xlfn.XLOOKUP($D193,'Compiled grid proposal'!$C$5:$C$22,'Compiled grid proposal'!D$5:D$22,"error",0,1)</f>
        <v>0.89999999999999991</v>
      </c>
      <c r="AG193" s="103">
        <f>_xlfn.XLOOKUP($D193,'Compiled grid proposal'!$C$5:$C$22,'Compiled grid proposal'!E$5:E$22,"error",0,1)</f>
        <v>3</v>
      </c>
      <c r="AH193" s="103">
        <f>_xlfn.XLOOKUP($D193,'Compiled grid proposal'!$C$5:$C$22,'Compiled grid proposal'!F$5:F$22,"error",0,1)</f>
        <v>1.7999999999999998</v>
      </c>
      <c r="AI193" s="103">
        <f>_xlfn.XLOOKUP($D193,'Compiled grid proposal'!$C$5:$C$22,'Compiled grid proposal'!G$5:G$22,"error",0,1)</f>
        <v>6</v>
      </c>
      <c r="AJ193" s="103">
        <f>_xlfn.XLOOKUP($D193,'Compiled grid proposal'!$C$5:$C$22,'Compiled grid proposal'!H$5:H$22,"error",0,1)</f>
        <v>2.1599999999999997</v>
      </c>
      <c r="AK193" s="103">
        <f>_xlfn.XLOOKUP($D193,'Compiled grid proposal'!$C$5:$C$22,'Compiled grid proposal'!I$5:I$22,"error",0,1)</f>
        <v>7.1999999999999993</v>
      </c>
      <c r="AL193" s="103">
        <f>_xlfn.XLOOKUP($D193,'Compiled grid proposal'!$C$5:$C$22,'Compiled grid proposal'!J$5:J$22,"error",0,1)</f>
        <v>2.5919999999999996</v>
      </c>
      <c r="AM193" s="103">
        <f>_xlfn.XLOOKUP($D193,'Compiled grid proposal'!$C$5:$C$22,'Compiled grid proposal'!K$5:K$22,"error",0,1)</f>
        <v>8.6399999999999988</v>
      </c>
      <c r="AN193" s="103">
        <f>_xlfn.XLOOKUP($D193,'Compiled grid proposal'!$C$5:$C$22,'Compiled grid proposal'!L$5:L$22,"error",0,1)</f>
        <v>3.1103999999999994</v>
      </c>
      <c r="AO193" s="103">
        <f>_xlfn.XLOOKUP($D193,'Compiled grid proposal'!$C$5:$C$22,'Compiled grid proposal'!M$5:M$22,"error",0,1)</f>
        <v>10.367999999999999</v>
      </c>
      <c r="AP193" s="103">
        <f>_xlfn.XLOOKUP($D193,'Compiled grid proposal'!$C$5:$C$22,'Compiled grid proposal'!N$5:N$22,"error",0,1)</f>
        <v>3.7324799999999989</v>
      </c>
      <c r="AQ193" s="103">
        <f>_xlfn.XLOOKUP($D193,'Compiled grid proposal'!$C$5:$C$22,'Compiled grid proposal'!O$5:O$22,"error",0,1)</f>
        <v>12.441599999999998</v>
      </c>
      <c r="AR193" s="103">
        <f>_xlfn.XLOOKUP($D193,'Compiled grid proposal'!$C$5:$C$22,'Compiled grid proposal'!P$5:P$22,"error",0,1)</f>
        <v>4.4789759999999985</v>
      </c>
      <c r="AS193" s="103">
        <f>_xlfn.XLOOKUP($D193,'Compiled grid proposal'!$C$5:$C$22,'Compiled grid proposal'!Q$5:Q$22,"error",0,1)</f>
        <v>14.929919999999996</v>
      </c>
      <c r="AT193" s="103">
        <f>_xlfn.XLOOKUP($D193,'Compiled grid proposal'!$C$5:$C$22,'Compiled grid proposal'!R$5:R$22,"error",0,1)</f>
        <v>5.3747711999999979</v>
      </c>
      <c r="AU193" s="103">
        <f>_xlfn.XLOOKUP($D193,'Compiled grid proposal'!$C$5:$C$22,'Compiled grid proposal'!S$5:S$22,"error",0,1)</f>
        <v>17.915903999999994</v>
      </c>
      <c r="AV193" s="103">
        <f>_xlfn.XLOOKUP($D193,'Compiled grid proposal'!$C$5:$C$22,'Compiled grid proposal'!T$5:T$22,"error",0,1)</f>
        <v>6.4497254399999973</v>
      </c>
      <c r="AW193" s="103">
        <f>_xlfn.XLOOKUP($D193,'Compiled grid proposal'!$C$5:$C$22,'Compiled grid proposal'!U$5:U$22,"error",0,1)</f>
        <v>21.499084799999991</v>
      </c>
      <c r="AX193" s="103">
        <f>_xlfn.XLOOKUP($D193,'Compiled grid proposal'!$C$5:$C$22,'Compiled grid proposal'!V$5:V$22,"error",0,1)</f>
        <v>8.5499999999999989</v>
      </c>
      <c r="AY193" s="103">
        <f>_xlfn.XLOOKUP($D193,'Compiled grid proposal'!$C$5:$C$22,'Compiled grid proposal'!W$5:W$22,"error",0,1)</f>
        <v>28.5</v>
      </c>
      <c r="BA193" s="115">
        <f t="shared" si="80"/>
        <v>0.89999999999999991</v>
      </c>
      <c r="BB193" s="115">
        <f t="shared" si="81"/>
        <v>0</v>
      </c>
      <c r="BC193" s="115">
        <f t="shared" si="82"/>
        <v>-0.20000000000000018</v>
      </c>
      <c r="BD193" s="115">
        <f t="shared" si="83"/>
        <v>0</v>
      </c>
      <c r="BE193" s="115">
        <f t="shared" si="84"/>
        <v>-0.8400000000000003</v>
      </c>
      <c r="BF193" s="115">
        <f t="shared" si="85"/>
        <v>-1.8000000000000007</v>
      </c>
      <c r="BG193" s="115">
        <f t="shared" si="86"/>
        <v>-1.4080000000000004</v>
      </c>
      <c r="BH193" s="115">
        <f t="shared" si="87"/>
        <v>-3.3600000000000012</v>
      </c>
      <c r="BI193" s="115">
        <f t="shared" si="88"/>
        <v>-8.9396000000000022</v>
      </c>
      <c r="BJ193" s="115">
        <f t="shared" si="89"/>
        <v>-3.6320000000000014</v>
      </c>
      <c r="BK193" s="115">
        <f t="shared" si="90"/>
        <v>-10.267520000000001</v>
      </c>
      <c r="BL193" s="115">
        <f t="shared" si="91"/>
        <v>-5.5584000000000024</v>
      </c>
      <c r="BM193" s="115">
        <f t="shared" si="92"/>
        <v>-12.521024000000001</v>
      </c>
      <c r="BN193" s="115">
        <f t="shared" si="93"/>
        <v>-7.0700800000000044</v>
      </c>
      <c r="BO193" s="115">
        <f t="shared" si="94"/>
        <v>-16.625228800000002</v>
      </c>
      <c r="BP193" s="115">
        <f t="shared" si="95"/>
        <v>-11.084096000000006</v>
      </c>
      <c r="BQ193" s="115">
        <f t="shared" si="96"/>
        <v>-26.550274560000002</v>
      </c>
      <c r="BR193" s="115">
        <f t="shared" si="97"/>
        <v>-21.500915200000009</v>
      </c>
      <c r="BS193" s="115">
        <f t="shared" si="98"/>
        <v>-34.450000000000003</v>
      </c>
      <c r="BT193" s="115">
        <f t="shared" si="99"/>
        <v>-28.5</v>
      </c>
      <c r="BV193" s="116" t="e">
        <f t="shared" si="100"/>
        <v>#DIV/0!</v>
      </c>
      <c r="BW193" s="116">
        <f t="shared" si="101"/>
        <v>0</v>
      </c>
      <c r="BX193" s="116">
        <f t="shared" si="102"/>
        <v>-0.10000000000000009</v>
      </c>
      <c r="BY193" s="116">
        <f t="shared" si="103"/>
        <v>0</v>
      </c>
      <c r="BZ193" s="116">
        <f t="shared" si="104"/>
        <v>-0.28000000000000008</v>
      </c>
      <c r="CA193" s="116">
        <f t="shared" si="105"/>
        <v>-0.20000000000000007</v>
      </c>
      <c r="CB193" s="116">
        <f t="shared" si="106"/>
        <v>-0.35200000000000009</v>
      </c>
      <c r="CC193" s="116">
        <f t="shared" si="107"/>
        <v>-0.28000000000000008</v>
      </c>
      <c r="CD193" s="116">
        <f t="shared" si="108"/>
        <v>-0.74187551867219936</v>
      </c>
      <c r="CE193" s="116">
        <f t="shared" si="109"/>
        <v>-0.25942857142857151</v>
      </c>
      <c r="CF193" s="116">
        <f t="shared" si="110"/>
        <v>-0.73339428571428578</v>
      </c>
      <c r="CG193" s="116">
        <f t="shared" si="111"/>
        <v>-0.30880000000000013</v>
      </c>
      <c r="CH193" s="116">
        <f t="shared" si="112"/>
        <v>-0.73653082352941179</v>
      </c>
      <c r="CI193" s="116">
        <f t="shared" si="113"/>
        <v>-0.32136727272727295</v>
      </c>
      <c r="CJ193" s="116">
        <f t="shared" si="114"/>
        <v>-0.75569221818181831</v>
      </c>
      <c r="CK193" s="116">
        <f t="shared" si="115"/>
        <v>-0.38221020689655194</v>
      </c>
      <c r="CL193" s="116">
        <f t="shared" si="116"/>
        <v>-0.80455377454545463</v>
      </c>
      <c r="CM193" s="116">
        <f t="shared" si="117"/>
        <v>-0.50002128372093047</v>
      </c>
      <c r="CN193" s="116">
        <f t="shared" si="118"/>
        <v>-0.80116279069767449</v>
      </c>
      <c r="CO193" s="116">
        <f t="shared" si="119"/>
        <v>-0.5</v>
      </c>
    </row>
    <row r="194" spans="1:93" ht="14.5" thickBot="1">
      <c r="A194" s="32" t="s">
        <v>213</v>
      </c>
      <c r="B194" s="33" t="s">
        <v>14</v>
      </c>
      <c r="C194" s="97">
        <v>2</v>
      </c>
      <c r="D194" s="33">
        <v>2</v>
      </c>
      <c r="E194" s="33">
        <v>2</v>
      </c>
      <c r="F194" s="33"/>
      <c r="G194" s="33"/>
      <c r="H194" s="33"/>
      <c r="I194" s="33"/>
      <c r="K194" s="103">
        <f>_xlfn.XLOOKUP($C194,'SQUO grid'!$B$4:$B$18,'SQUO grid'!C$4:C$18,"error",0,1)</f>
        <v>0</v>
      </c>
      <c r="L194" s="103">
        <f>_xlfn.XLOOKUP($C194,'SQUO grid'!$B$4:$B$18,'SQUO grid'!D$4:D$18,"error",0,1)</f>
        <v>3</v>
      </c>
      <c r="M194" s="103">
        <f>_xlfn.XLOOKUP($C194,'SQUO grid'!$B$4:$B$18,'SQUO grid'!E$4:E$18,"error",0,1)</f>
        <v>2</v>
      </c>
      <c r="N194" s="103">
        <f>_xlfn.XLOOKUP($C194,'SQUO grid'!$B$4:$B$18,'SQUO grid'!F$4:F$18,"error",0,1)</f>
        <v>6</v>
      </c>
      <c r="O194" s="103">
        <f>_xlfn.XLOOKUP($C194,'SQUO grid'!$B$4:$B$18,'SQUO grid'!G$4:G$18,"error",0,1)</f>
        <v>3</v>
      </c>
      <c r="P194" s="103">
        <f>_xlfn.XLOOKUP($C194,'SQUO grid'!$B$4:$B$18,'SQUO grid'!H$4:H$18,"error",0,1)</f>
        <v>9</v>
      </c>
      <c r="Q194" s="103">
        <f>_xlfn.XLOOKUP($C194,'SQUO grid'!$B$4:$B$18,'SQUO grid'!I$4:I$18,"error",0,1)</f>
        <v>4</v>
      </c>
      <c r="R194" s="103">
        <f>_xlfn.XLOOKUP($C194,'SQUO grid'!$B$4:$B$18,'SQUO grid'!J$4:J$18,"error",0,1)</f>
        <v>12</v>
      </c>
      <c r="S194" s="103">
        <f>_xlfn.XLOOKUP($C194,'SQUO grid'!$B$4:$B$18,'SQUO grid'!K$4:K$18,"error",0,1)</f>
        <v>12.05</v>
      </c>
      <c r="T194" s="103">
        <f>_xlfn.XLOOKUP($C194,'SQUO grid'!$B$4:$B$18,'SQUO grid'!L$4:L$18,"error",0,1)</f>
        <v>14</v>
      </c>
      <c r="U194" s="103">
        <f>_xlfn.XLOOKUP($C194,'SQUO grid'!$B$4:$B$18,'SQUO grid'!M$4:M$18,"error",0,1)</f>
        <v>14</v>
      </c>
      <c r="V194" s="103">
        <f>_xlfn.XLOOKUP($C194,'SQUO grid'!$B$4:$B$18,'SQUO grid'!N$4:N$18,"error",0,1)</f>
        <v>18</v>
      </c>
      <c r="W194" s="103">
        <f>_xlfn.XLOOKUP($C194,'SQUO grid'!$B$4:$B$18,'SQUO grid'!O$4:O$18,"error",0,1)</f>
        <v>17</v>
      </c>
      <c r="X194" s="103">
        <f>_xlfn.XLOOKUP($C194,'SQUO grid'!$B$4:$B$18,'SQUO grid'!P$4:P$18,"error",0,1)</f>
        <v>22</v>
      </c>
      <c r="Y194" s="103">
        <f>_xlfn.XLOOKUP($C194,'SQUO grid'!$B$4:$B$18,'SQUO grid'!Q$4:Q$18,"error",0,1)</f>
        <v>22</v>
      </c>
      <c r="Z194" s="103">
        <f>_xlfn.XLOOKUP($C194,'SQUO grid'!$B$4:$B$18,'SQUO grid'!R$4:R$18,"error",0,1)</f>
        <v>29</v>
      </c>
      <c r="AA194" s="103">
        <f>_xlfn.XLOOKUP($C194,'SQUO grid'!$B$4:$B$18,'SQUO grid'!S$4:S$18,"error",0,1)</f>
        <v>33</v>
      </c>
      <c r="AB194" s="103">
        <f>_xlfn.XLOOKUP($C194,'SQUO grid'!$B$4:$B$18,'SQUO grid'!T$4:T$18,"error",0,1)</f>
        <v>43</v>
      </c>
      <c r="AC194" s="103">
        <f>_xlfn.XLOOKUP($C194,'SQUO grid'!$B$4:$B$18,'SQUO grid'!U$4:U$18,"error",0,1)</f>
        <v>43</v>
      </c>
      <c r="AD194" s="103">
        <f>_xlfn.XLOOKUP($C194,'SQUO grid'!$B$4:$B$18,'SQUO grid'!V$4:V$18,"error",0,1)</f>
        <v>57</v>
      </c>
      <c r="AF194" s="103">
        <f>_xlfn.XLOOKUP($D194,'Compiled grid proposal'!$C$5:$C$22,'Compiled grid proposal'!D$5:D$22,"error",0,1)</f>
        <v>0.89999999999999991</v>
      </c>
      <c r="AG194" s="103">
        <f>_xlfn.XLOOKUP($D194,'Compiled grid proposal'!$C$5:$C$22,'Compiled grid proposal'!E$5:E$22,"error",0,1)</f>
        <v>3</v>
      </c>
      <c r="AH194" s="103">
        <f>_xlfn.XLOOKUP($D194,'Compiled grid proposal'!$C$5:$C$22,'Compiled grid proposal'!F$5:F$22,"error",0,1)</f>
        <v>1.7999999999999998</v>
      </c>
      <c r="AI194" s="103">
        <f>_xlfn.XLOOKUP($D194,'Compiled grid proposal'!$C$5:$C$22,'Compiled grid proposal'!G$5:G$22,"error",0,1)</f>
        <v>6</v>
      </c>
      <c r="AJ194" s="103">
        <f>_xlfn.XLOOKUP($D194,'Compiled grid proposal'!$C$5:$C$22,'Compiled grid proposal'!H$5:H$22,"error",0,1)</f>
        <v>2.1599999999999997</v>
      </c>
      <c r="AK194" s="103">
        <f>_xlfn.XLOOKUP($D194,'Compiled grid proposal'!$C$5:$C$22,'Compiled grid proposal'!I$5:I$22,"error",0,1)</f>
        <v>7.1999999999999993</v>
      </c>
      <c r="AL194" s="103">
        <f>_xlfn.XLOOKUP($D194,'Compiled grid proposal'!$C$5:$C$22,'Compiled grid proposal'!J$5:J$22,"error",0,1)</f>
        <v>2.5919999999999996</v>
      </c>
      <c r="AM194" s="103">
        <f>_xlfn.XLOOKUP($D194,'Compiled grid proposal'!$C$5:$C$22,'Compiled grid proposal'!K$5:K$22,"error",0,1)</f>
        <v>8.6399999999999988</v>
      </c>
      <c r="AN194" s="103">
        <f>_xlfn.XLOOKUP($D194,'Compiled grid proposal'!$C$5:$C$22,'Compiled grid proposal'!L$5:L$22,"error",0,1)</f>
        <v>3.1103999999999994</v>
      </c>
      <c r="AO194" s="103">
        <f>_xlfn.XLOOKUP($D194,'Compiled grid proposal'!$C$5:$C$22,'Compiled grid proposal'!M$5:M$22,"error",0,1)</f>
        <v>10.367999999999999</v>
      </c>
      <c r="AP194" s="103">
        <f>_xlfn.XLOOKUP($D194,'Compiled grid proposal'!$C$5:$C$22,'Compiled grid proposal'!N$5:N$22,"error",0,1)</f>
        <v>3.7324799999999989</v>
      </c>
      <c r="AQ194" s="103">
        <f>_xlfn.XLOOKUP($D194,'Compiled grid proposal'!$C$5:$C$22,'Compiled grid proposal'!O$5:O$22,"error",0,1)</f>
        <v>12.441599999999998</v>
      </c>
      <c r="AR194" s="103">
        <f>_xlfn.XLOOKUP($D194,'Compiled grid proposal'!$C$5:$C$22,'Compiled grid proposal'!P$5:P$22,"error",0,1)</f>
        <v>4.4789759999999985</v>
      </c>
      <c r="AS194" s="103">
        <f>_xlfn.XLOOKUP($D194,'Compiled grid proposal'!$C$5:$C$22,'Compiled grid proposal'!Q$5:Q$22,"error",0,1)</f>
        <v>14.929919999999996</v>
      </c>
      <c r="AT194" s="103">
        <f>_xlfn.XLOOKUP($D194,'Compiled grid proposal'!$C$5:$C$22,'Compiled grid proposal'!R$5:R$22,"error",0,1)</f>
        <v>5.3747711999999979</v>
      </c>
      <c r="AU194" s="103">
        <f>_xlfn.XLOOKUP($D194,'Compiled grid proposal'!$C$5:$C$22,'Compiled grid proposal'!S$5:S$22,"error",0,1)</f>
        <v>17.915903999999994</v>
      </c>
      <c r="AV194" s="103">
        <f>_xlfn.XLOOKUP($D194,'Compiled grid proposal'!$C$5:$C$22,'Compiled grid proposal'!T$5:T$22,"error",0,1)</f>
        <v>6.4497254399999973</v>
      </c>
      <c r="AW194" s="103">
        <f>_xlfn.XLOOKUP($D194,'Compiled grid proposal'!$C$5:$C$22,'Compiled grid proposal'!U$5:U$22,"error",0,1)</f>
        <v>21.499084799999991</v>
      </c>
      <c r="AX194" s="103">
        <f>_xlfn.XLOOKUP($D194,'Compiled grid proposal'!$C$5:$C$22,'Compiled grid proposal'!V$5:V$22,"error",0,1)</f>
        <v>8.5499999999999989</v>
      </c>
      <c r="AY194" s="103">
        <f>_xlfn.XLOOKUP($D194,'Compiled grid proposal'!$C$5:$C$22,'Compiled grid proposal'!W$5:W$22,"error",0,1)</f>
        <v>28.5</v>
      </c>
      <c r="BA194" s="115">
        <f t="shared" si="80"/>
        <v>0.89999999999999991</v>
      </c>
      <c r="BB194" s="115">
        <f t="shared" si="81"/>
        <v>0</v>
      </c>
      <c r="BC194" s="115">
        <f t="shared" si="82"/>
        <v>-0.20000000000000018</v>
      </c>
      <c r="BD194" s="115">
        <f t="shared" si="83"/>
        <v>0</v>
      </c>
      <c r="BE194" s="115">
        <f t="shared" si="84"/>
        <v>-0.8400000000000003</v>
      </c>
      <c r="BF194" s="115">
        <f t="shared" si="85"/>
        <v>-1.8000000000000007</v>
      </c>
      <c r="BG194" s="115">
        <f t="shared" si="86"/>
        <v>-1.4080000000000004</v>
      </c>
      <c r="BH194" s="115">
        <f t="shared" si="87"/>
        <v>-3.3600000000000012</v>
      </c>
      <c r="BI194" s="115">
        <f t="shared" si="88"/>
        <v>-8.9396000000000022</v>
      </c>
      <c r="BJ194" s="115">
        <f t="shared" si="89"/>
        <v>-3.6320000000000014</v>
      </c>
      <c r="BK194" s="115">
        <f t="shared" si="90"/>
        <v>-10.267520000000001</v>
      </c>
      <c r="BL194" s="115">
        <f t="shared" si="91"/>
        <v>-5.5584000000000024</v>
      </c>
      <c r="BM194" s="115">
        <f t="shared" si="92"/>
        <v>-12.521024000000001</v>
      </c>
      <c r="BN194" s="115">
        <f t="shared" si="93"/>
        <v>-7.0700800000000044</v>
      </c>
      <c r="BO194" s="115">
        <f t="shared" si="94"/>
        <v>-16.625228800000002</v>
      </c>
      <c r="BP194" s="115">
        <f t="shared" si="95"/>
        <v>-11.084096000000006</v>
      </c>
      <c r="BQ194" s="115">
        <f t="shared" si="96"/>
        <v>-26.550274560000002</v>
      </c>
      <c r="BR194" s="115">
        <f t="shared" si="97"/>
        <v>-21.500915200000009</v>
      </c>
      <c r="BS194" s="115">
        <f t="shared" si="98"/>
        <v>-34.450000000000003</v>
      </c>
      <c r="BT194" s="115">
        <f t="shared" si="99"/>
        <v>-28.5</v>
      </c>
      <c r="BV194" s="116" t="e">
        <f t="shared" si="100"/>
        <v>#DIV/0!</v>
      </c>
      <c r="BW194" s="116">
        <f t="shared" si="101"/>
        <v>0</v>
      </c>
      <c r="BX194" s="116">
        <f t="shared" si="102"/>
        <v>-0.10000000000000009</v>
      </c>
      <c r="BY194" s="116">
        <f t="shared" si="103"/>
        <v>0</v>
      </c>
      <c r="BZ194" s="116">
        <f t="shared" si="104"/>
        <v>-0.28000000000000008</v>
      </c>
      <c r="CA194" s="116">
        <f t="shared" si="105"/>
        <v>-0.20000000000000007</v>
      </c>
      <c r="CB194" s="116">
        <f t="shared" si="106"/>
        <v>-0.35200000000000009</v>
      </c>
      <c r="CC194" s="116">
        <f t="shared" si="107"/>
        <v>-0.28000000000000008</v>
      </c>
      <c r="CD194" s="116">
        <f t="shared" si="108"/>
        <v>-0.74187551867219936</v>
      </c>
      <c r="CE194" s="116">
        <f t="shared" si="109"/>
        <v>-0.25942857142857151</v>
      </c>
      <c r="CF194" s="116">
        <f t="shared" si="110"/>
        <v>-0.73339428571428578</v>
      </c>
      <c r="CG194" s="116">
        <f t="shared" si="111"/>
        <v>-0.30880000000000013</v>
      </c>
      <c r="CH194" s="116">
        <f t="shared" si="112"/>
        <v>-0.73653082352941179</v>
      </c>
      <c r="CI194" s="116">
        <f t="shared" si="113"/>
        <v>-0.32136727272727295</v>
      </c>
      <c r="CJ194" s="116">
        <f t="shared" si="114"/>
        <v>-0.75569221818181831</v>
      </c>
      <c r="CK194" s="116">
        <f t="shared" si="115"/>
        <v>-0.38221020689655194</v>
      </c>
      <c r="CL194" s="116">
        <f t="shared" si="116"/>
        <v>-0.80455377454545463</v>
      </c>
      <c r="CM194" s="116">
        <f t="shared" si="117"/>
        <v>-0.50002128372093047</v>
      </c>
      <c r="CN194" s="116">
        <f t="shared" si="118"/>
        <v>-0.80116279069767449</v>
      </c>
      <c r="CO194" s="116">
        <f t="shared" si="119"/>
        <v>-0.5</v>
      </c>
    </row>
    <row r="195" spans="1:93" ht="14.5" thickBot="1">
      <c r="A195" s="32" t="s">
        <v>214</v>
      </c>
      <c r="B195" s="33" t="s">
        <v>14</v>
      </c>
      <c r="C195" s="33">
        <v>2</v>
      </c>
      <c r="D195" s="33">
        <v>2</v>
      </c>
      <c r="E195" s="33">
        <v>2</v>
      </c>
      <c r="F195" s="33"/>
      <c r="G195" s="33"/>
      <c r="H195" s="33"/>
      <c r="I195" s="33"/>
      <c r="K195" s="103">
        <f>_xlfn.XLOOKUP($C195,'SQUO grid'!$B$4:$B$18,'SQUO grid'!C$4:C$18,"error",0,1)</f>
        <v>0</v>
      </c>
      <c r="L195" s="103">
        <f>_xlfn.XLOOKUP($C195,'SQUO grid'!$B$4:$B$18,'SQUO grid'!D$4:D$18,"error",0,1)</f>
        <v>3</v>
      </c>
      <c r="M195" s="103">
        <f>_xlfn.XLOOKUP($C195,'SQUO grid'!$B$4:$B$18,'SQUO grid'!E$4:E$18,"error",0,1)</f>
        <v>2</v>
      </c>
      <c r="N195" s="103">
        <f>_xlfn.XLOOKUP($C195,'SQUO grid'!$B$4:$B$18,'SQUO grid'!F$4:F$18,"error",0,1)</f>
        <v>6</v>
      </c>
      <c r="O195" s="103">
        <f>_xlfn.XLOOKUP($C195,'SQUO grid'!$B$4:$B$18,'SQUO grid'!G$4:G$18,"error",0,1)</f>
        <v>3</v>
      </c>
      <c r="P195" s="103">
        <f>_xlfn.XLOOKUP($C195,'SQUO grid'!$B$4:$B$18,'SQUO grid'!H$4:H$18,"error",0,1)</f>
        <v>9</v>
      </c>
      <c r="Q195" s="103">
        <f>_xlfn.XLOOKUP($C195,'SQUO grid'!$B$4:$B$18,'SQUO grid'!I$4:I$18,"error",0,1)</f>
        <v>4</v>
      </c>
      <c r="R195" s="103">
        <f>_xlfn.XLOOKUP($C195,'SQUO grid'!$B$4:$B$18,'SQUO grid'!J$4:J$18,"error",0,1)</f>
        <v>12</v>
      </c>
      <c r="S195" s="103">
        <f>_xlfn.XLOOKUP($C195,'SQUO grid'!$B$4:$B$18,'SQUO grid'!K$4:K$18,"error",0,1)</f>
        <v>12.05</v>
      </c>
      <c r="T195" s="103">
        <f>_xlfn.XLOOKUP($C195,'SQUO grid'!$B$4:$B$18,'SQUO grid'!L$4:L$18,"error",0,1)</f>
        <v>14</v>
      </c>
      <c r="U195" s="103">
        <f>_xlfn.XLOOKUP($C195,'SQUO grid'!$B$4:$B$18,'SQUO grid'!M$4:M$18,"error",0,1)</f>
        <v>14</v>
      </c>
      <c r="V195" s="103">
        <f>_xlfn.XLOOKUP($C195,'SQUO grid'!$B$4:$B$18,'SQUO grid'!N$4:N$18,"error",0,1)</f>
        <v>18</v>
      </c>
      <c r="W195" s="103">
        <f>_xlfn.XLOOKUP($C195,'SQUO grid'!$B$4:$B$18,'SQUO grid'!O$4:O$18,"error",0,1)</f>
        <v>17</v>
      </c>
      <c r="X195" s="103">
        <f>_xlfn.XLOOKUP($C195,'SQUO grid'!$B$4:$B$18,'SQUO grid'!P$4:P$18,"error",0,1)</f>
        <v>22</v>
      </c>
      <c r="Y195" s="103">
        <f>_xlfn.XLOOKUP($C195,'SQUO grid'!$B$4:$B$18,'SQUO grid'!Q$4:Q$18,"error",0,1)</f>
        <v>22</v>
      </c>
      <c r="Z195" s="103">
        <f>_xlfn.XLOOKUP($C195,'SQUO grid'!$B$4:$B$18,'SQUO grid'!R$4:R$18,"error",0,1)</f>
        <v>29</v>
      </c>
      <c r="AA195" s="103">
        <f>_xlfn.XLOOKUP($C195,'SQUO grid'!$B$4:$B$18,'SQUO grid'!S$4:S$18,"error",0,1)</f>
        <v>33</v>
      </c>
      <c r="AB195" s="103">
        <f>_xlfn.XLOOKUP($C195,'SQUO grid'!$B$4:$B$18,'SQUO grid'!T$4:T$18,"error",0,1)</f>
        <v>43</v>
      </c>
      <c r="AC195" s="103">
        <f>_xlfn.XLOOKUP($C195,'SQUO grid'!$B$4:$B$18,'SQUO grid'!U$4:U$18,"error",0,1)</f>
        <v>43</v>
      </c>
      <c r="AD195" s="103">
        <f>_xlfn.XLOOKUP($C195,'SQUO grid'!$B$4:$B$18,'SQUO grid'!V$4:V$18,"error",0,1)</f>
        <v>57</v>
      </c>
      <c r="AF195" s="103">
        <f>_xlfn.XLOOKUP($D195,'Compiled grid proposal'!$C$5:$C$22,'Compiled grid proposal'!D$5:D$22,"error",0,1)</f>
        <v>0.89999999999999991</v>
      </c>
      <c r="AG195" s="103">
        <f>_xlfn.XLOOKUP($D195,'Compiled grid proposal'!$C$5:$C$22,'Compiled grid proposal'!E$5:E$22,"error",0,1)</f>
        <v>3</v>
      </c>
      <c r="AH195" s="103">
        <f>_xlfn.XLOOKUP($D195,'Compiled grid proposal'!$C$5:$C$22,'Compiled grid proposal'!F$5:F$22,"error",0,1)</f>
        <v>1.7999999999999998</v>
      </c>
      <c r="AI195" s="103">
        <f>_xlfn.XLOOKUP($D195,'Compiled grid proposal'!$C$5:$C$22,'Compiled grid proposal'!G$5:G$22,"error",0,1)</f>
        <v>6</v>
      </c>
      <c r="AJ195" s="103">
        <f>_xlfn.XLOOKUP($D195,'Compiled grid proposal'!$C$5:$C$22,'Compiled grid proposal'!H$5:H$22,"error",0,1)</f>
        <v>2.1599999999999997</v>
      </c>
      <c r="AK195" s="103">
        <f>_xlfn.XLOOKUP($D195,'Compiled grid proposal'!$C$5:$C$22,'Compiled grid proposal'!I$5:I$22,"error",0,1)</f>
        <v>7.1999999999999993</v>
      </c>
      <c r="AL195" s="103">
        <f>_xlfn.XLOOKUP($D195,'Compiled grid proposal'!$C$5:$C$22,'Compiled grid proposal'!J$5:J$22,"error",0,1)</f>
        <v>2.5919999999999996</v>
      </c>
      <c r="AM195" s="103">
        <f>_xlfn.XLOOKUP($D195,'Compiled grid proposal'!$C$5:$C$22,'Compiled grid proposal'!K$5:K$22,"error",0,1)</f>
        <v>8.6399999999999988</v>
      </c>
      <c r="AN195" s="103">
        <f>_xlfn.XLOOKUP($D195,'Compiled grid proposal'!$C$5:$C$22,'Compiled grid proposal'!L$5:L$22,"error",0,1)</f>
        <v>3.1103999999999994</v>
      </c>
      <c r="AO195" s="103">
        <f>_xlfn.XLOOKUP($D195,'Compiled grid proposal'!$C$5:$C$22,'Compiled grid proposal'!M$5:M$22,"error",0,1)</f>
        <v>10.367999999999999</v>
      </c>
      <c r="AP195" s="103">
        <f>_xlfn.XLOOKUP($D195,'Compiled grid proposal'!$C$5:$C$22,'Compiled grid proposal'!N$5:N$22,"error",0,1)</f>
        <v>3.7324799999999989</v>
      </c>
      <c r="AQ195" s="103">
        <f>_xlfn.XLOOKUP($D195,'Compiled grid proposal'!$C$5:$C$22,'Compiled grid proposal'!O$5:O$22,"error",0,1)</f>
        <v>12.441599999999998</v>
      </c>
      <c r="AR195" s="103">
        <f>_xlfn.XLOOKUP($D195,'Compiled grid proposal'!$C$5:$C$22,'Compiled grid proposal'!P$5:P$22,"error",0,1)</f>
        <v>4.4789759999999985</v>
      </c>
      <c r="AS195" s="103">
        <f>_xlfn.XLOOKUP($D195,'Compiled grid proposal'!$C$5:$C$22,'Compiled grid proposal'!Q$5:Q$22,"error",0,1)</f>
        <v>14.929919999999996</v>
      </c>
      <c r="AT195" s="103">
        <f>_xlfn.XLOOKUP($D195,'Compiled grid proposal'!$C$5:$C$22,'Compiled grid proposal'!R$5:R$22,"error",0,1)</f>
        <v>5.3747711999999979</v>
      </c>
      <c r="AU195" s="103">
        <f>_xlfn.XLOOKUP($D195,'Compiled grid proposal'!$C$5:$C$22,'Compiled grid proposal'!S$5:S$22,"error",0,1)</f>
        <v>17.915903999999994</v>
      </c>
      <c r="AV195" s="103">
        <f>_xlfn.XLOOKUP($D195,'Compiled grid proposal'!$C$5:$C$22,'Compiled grid proposal'!T$5:T$22,"error",0,1)</f>
        <v>6.4497254399999973</v>
      </c>
      <c r="AW195" s="103">
        <f>_xlfn.XLOOKUP($D195,'Compiled grid proposal'!$C$5:$C$22,'Compiled grid proposal'!U$5:U$22,"error",0,1)</f>
        <v>21.499084799999991</v>
      </c>
      <c r="AX195" s="103">
        <f>_xlfn.XLOOKUP($D195,'Compiled grid proposal'!$C$5:$C$22,'Compiled grid proposal'!V$5:V$22,"error",0,1)</f>
        <v>8.5499999999999989</v>
      </c>
      <c r="AY195" s="103">
        <f>_xlfn.XLOOKUP($D195,'Compiled grid proposal'!$C$5:$C$22,'Compiled grid proposal'!W$5:W$22,"error",0,1)</f>
        <v>28.5</v>
      </c>
      <c r="BA195" s="115">
        <f t="shared" si="80"/>
        <v>0.89999999999999991</v>
      </c>
      <c r="BB195" s="115">
        <f t="shared" si="81"/>
        <v>0</v>
      </c>
      <c r="BC195" s="115">
        <f t="shared" si="82"/>
        <v>-0.20000000000000018</v>
      </c>
      <c r="BD195" s="115">
        <f t="shared" si="83"/>
        <v>0</v>
      </c>
      <c r="BE195" s="115">
        <f t="shared" si="84"/>
        <v>-0.8400000000000003</v>
      </c>
      <c r="BF195" s="115">
        <f t="shared" si="85"/>
        <v>-1.8000000000000007</v>
      </c>
      <c r="BG195" s="115">
        <f t="shared" si="86"/>
        <v>-1.4080000000000004</v>
      </c>
      <c r="BH195" s="115">
        <f t="shared" si="87"/>
        <v>-3.3600000000000012</v>
      </c>
      <c r="BI195" s="115">
        <f t="shared" si="88"/>
        <v>-8.9396000000000022</v>
      </c>
      <c r="BJ195" s="115">
        <f t="shared" si="89"/>
        <v>-3.6320000000000014</v>
      </c>
      <c r="BK195" s="115">
        <f t="shared" si="90"/>
        <v>-10.267520000000001</v>
      </c>
      <c r="BL195" s="115">
        <f t="shared" si="91"/>
        <v>-5.5584000000000024</v>
      </c>
      <c r="BM195" s="115">
        <f t="shared" si="92"/>
        <v>-12.521024000000001</v>
      </c>
      <c r="BN195" s="115">
        <f t="shared" si="93"/>
        <v>-7.0700800000000044</v>
      </c>
      <c r="BO195" s="115">
        <f t="shared" si="94"/>
        <v>-16.625228800000002</v>
      </c>
      <c r="BP195" s="115">
        <f t="shared" si="95"/>
        <v>-11.084096000000006</v>
      </c>
      <c r="BQ195" s="115">
        <f t="shared" si="96"/>
        <v>-26.550274560000002</v>
      </c>
      <c r="BR195" s="115">
        <f t="shared" si="97"/>
        <v>-21.500915200000009</v>
      </c>
      <c r="BS195" s="115">
        <f t="shared" si="98"/>
        <v>-34.450000000000003</v>
      </c>
      <c r="BT195" s="115">
        <f t="shared" si="99"/>
        <v>-28.5</v>
      </c>
      <c r="BV195" s="116" t="e">
        <f t="shared" si="100"/>
        <v>#DIV/0!</v>
      </c>
      <c r="BW195" s="116">
        <f t="shared" si="101"/>
        <v>0</v>
      </c>
      <c r="BX195" s="116">
        <f t="shared" si="102"/>
        <v>-0.10000000000000009</v>
      </c>
      <c r="BY195" s="116">
        <f t="shared" si="103"/>
        <v>0</v>
      </c>
      <c r="BZ195" s="116">
        <f t="shared" si="104"/>
        <v>-0.28000000000000008</v>
      </c>
      <c r="CA195" s="116">
        <f t="shared" si="105"/>
        <v>-0.20000000000000007</v>
      </c>
      <c r="CB195" s="116">
        <f t="shared" si="106"/>
        <v>-0.35200000000000009</v>
      </c>
      <c r="CC195" s="116">
        <f t="shared" si="107"/>
        <v>-0.28000000000000008</v>
      </c>
      <c r="CD195" s="116">
        <f t="shared" si="108"/>
        <v>-0.74187551867219936</v>
      </c>
      <c r="CE195" s="116">
        <f t="shared" si="109"/>
        <v>-0.25942857142857151</v>
      </c>
      <c r="CF195" s="116">
        <f t="shared" si="110"/>
        <v>-0.73339428571428578</v>
      </c>
      <c r="CG195" s="116">
        <f t="shared" si="111"/>
        <v>-0.30880000000000013</v>
      </c>
      <c r="CH195" s="116">
        <f t="shared" si="112"/>
        <v>-0.73653082352941179</v>
      </c>
      <c r="CI195" s="116">
        <f t="shared" si="113"/>
        <v>-0.32136727272727295</v>
      </c>
      <c r="CJ195" s="116">
        <f t="shared" si="114"/>
        <v>-0.75569221818181831</v>
      </c>
      <c r="CK195" s="116">
        <f t="shared" si="115"/>
        <v>-0.38221020689655194</v>
      </c>
      <c r="CL195" s="116">
        <f t="shared" si="116"/>
        <v>-0.80455377454545463</v>
      </c>
      <c r="CM195" s="116">
        <f t="shared" si="117"/>
        <v>-0.50002128372093047</v>
      </c>
      <c r="CN195" s="116">
        <f t="shared" si="118"/>
        <v>-0.80116279069767449</v>
      </c>
      <c r="CO195" s="116">
        <f t="shared" si="119"/>
        <v>-0.5</v>
      </c>
    </row>
    <row r="196" spans="1:93" ht="14.5" thickBot="1">
      <c r="A196" s="32" t="s">
        <v>215</v>
      </c>
      <c r="B196" s="33" t="s">
        <v>14</v>
      </c>
      <c r="C196" s="33">
        <v>2</v>
      </c>
      <c r="D196" s="33">
        <v>2</v>
      </c>
      <c r="E196" s="33">
        <v>2</v>
      </c>
      <c r="F196" s="33"/>
      <c r="G196" s="33"/>
      <c r="H196" s="33"/>
      <c r="I196" s="33"/>
      <c r="K196" s="103">
        <f>_xlfn.XLOOKUP($C196,'SQUO grid'!$B$4:$B$18,'SQUO grid'!C$4:C$18,"error",0,1)</f>
        <v>0</v>
      </c>
      <c r="L196" s="103">
        <f>_xlfn.XLOOKUP($C196,'SQUO grid'!$B$4:$B$18,'SQUO grid'!D$4:D$18,"error",0,1)</f>
        <v>3</v>
      </c>
      <c r="M196" s="103">
        <f>_xlfn.XLOOKUP($C196,'SQUO grid'!$B$4:$B$18,'SQUO grid'!E$4:E$18,"error",0,1)</f>
        <v>2</v>
      </c>
      <c r="N196" s="103">
        <f>_xlfn.XLOOKUP($C196,'SQUO grid'!$B$4:$B$18,'SQUO grid'!F$4:F$18,"error",0,1)</f>
        <v>6</v>
      </c>
      <c r="O196" s="103">
        <f>_xlfn.XLOOKUP($C196,'SQUO grid'!$B$4:$B$18,'SQUO grid'!G$4:G$18,"error",0,1)</f>
        <v>3</v>
      </c>
      <c r="P196" s="103">
        <f>_xlfn.XLOOKUP($C196,'SQUO grid'!$B$4:$B$18,'SQUO grid'!H$4:H$18,"error",0,1)</f>
        <v>9</v>
      </c>
      <c r="Q196" s="103">
        <f>_xlfn.XLOOKUP($C196,'SQUO grid'!$B$4:$B$18,'SQUO grid'!I$4:I$18,"error",0,1)</f>
        <v>4</v>
      </c>
      <c r="R196" s="103">
        <f>_xlfn.XLOOKUP($C196,'SQUO grid'!$B$4:$B$18,'SQUO grid'!J$4:J$18,"error",0,1)</f>
        <v>12</v>
      </c>
      <c r="S196" s="103">
        <f>_xlfn.XLOOKUP($C196,'SQUO grid'!$B$4:$B$18,'SQUO grid'!K$4:K$18,"error",0,1)</f>
        <v>12.05</v>
      </c>
      <c r="T196" s="103">
        <f>_xlfn.XLOOKUP($C196,'SQUO grid'!$B$4:$B$18,'SQUO grid'!L$4:L$18,"error",0,1)</f>
        <v>14</v>
      </c>
      <c r="U196" s="103">
        <f>_xlfn.XLOOKUP($C196,'SQUO grid'!$B$4:$B$18,'SQUO grid'!M$4:M$18,"error",0,1)</f>
        <v>14</v>
      </c>
      <c r="V196" s="103">
        <f>_xlfn.XLOOKUP($C196,'SQUO grid'!$B$4:$B$18,'SQUO grid'!N$4:N$18,"error",0,1)</f>
        <v>18</v>
      </c>
      <c r="W196" s="103">
        <f>_xlfn.XLOOKUP($C196,'SQUO grid'!$B$4:$B$18,'SQUO grid'!O$4:O$18,"error",0,1)</f>
        <v>17</v>
      </c>
      <c r="X196" s="103">
        <f>_xlfn.XLOOKUP($C196,'SQUO grid'!$B$4:$B$18,'SQUO grid'!P$4:P$18,"error",0,1)</f>
        <v>22</v>
      </c>
      <c r="Y196" s="103">
        <f>_xlfn.XLOOKUP($C196,'SQUO grid'!$B$4:$B$18,'SQUO grid'!Q$4:Q$18,"error",0,1)</f>
        <v>22</v>
      </c>
      <c r="Z196" s="103">
        <f>_xlfn.XLOOKUP($C196,'SQUO grid'!$B$4:$B$18,'SQUO grid'!R$4:R$18,"error",0,1)</f>
        <v>29</v>
      </c>
      <c r="AA196" s="103">
        <f>_xlfn.XLOOKUP($C196,'SQUO grid'!$B$4:$B$18,'SQUO grid'!S$4:S$18,"error",0,1)</f>
        <v>33</v>
      </c>
      <c r="AB196" s="103">
        <f>_xlfn.XLOOKUP($C196,'SQUO grid'!$B$4:$B$18,'SQUO grid'!T$4:T$18,"error",0,1)</f>
        <v>43</v>
      </c>
      <c r="AC196" s="103">
        <f>_xlfn.XLOOKUP($C196,'SQUO grid'!$B$4:$B$18,'SQUO grid'!U$4:U$18,"error",0,1)</f>
        <v>43</v>
      </c>
      <c r="AD196" s="103">
        <f>_xlfn.XLOOKUP($C196,'SQUO grid'!$B$4:$B$18,'SQUO grid'!V$4:V$18,"error",0,1)</f>
        <v>57</v>
      </c>
      <c r="AF196" s="103">
        <f>_xlfn.XLOOKUP($D196,'Compiled grid proposal'!$C$5:$C$22,'Compiled grid proposal'!D$5:D$22,"error",0,1)</f>
        <v>0.89999999999999991</v>
      </c>
      <c r="AG196" s="103">
        <f>_xlfn.XLOOKUP($D196,'Compiled grid proposal'!$C$5:$C$22,'Compiled grid proposal'!E$5:E$22,"error",0,1)</f>
        <v>3</v>
      </c>
      <c r="AH196" s="103">
        <f>_xlfn.XLOOKUP($D196,'Compiled grid proposal'!$C$5:$C$22,'Compiled grid proposal'!F$5:F$22,"error",0,1)</f>
        <v>1.7999999999999998</v>
      </c>
      <c r="AI196" s="103">
        <f>_xlfn.XLOOKUP($D196,'Compiled grid proposal'!$C$5:$C$22,'Compiled grid proposal'!G$5:G$22,"error",0,1)</f>
        <v>6</v>
      </c>
      <c r="AJ196" s="103">
        <f>_xlfn.XLOOKUP($D196,'Compiled grid proposal'!$C$5:$C$22,'Compiled grid proposal'!H$5:H$22,"error",0,1)</f>
        <v>2.1599999999999997</v>
      </c>
      <c r="AK196" s="103">
        <f>_xlfn.XLOOKUP($D196,'Compiled grid proposal'!$C$5:$C$22,'Compiled grid proposal'!I$5:I$22,"error",0,1)</f>
        <v>7.1999999999999993</v>
      </c>
      <c r="AL196" s="103">
        <f>_xlfn.XLOOKUP($D196,'Compiled grid proposal'!$C$5:$C$22,'Compiled grid proposal'!J$5:J$22,"error",0,1)</f>
        <v>2.5919999999999996</v>
      </c>
      <c r="AM196" s="103">
        <f>_xlfn.XLOOKUP($D196,'Compiled grid proposal'!$C$5:$C$22,'Compiled grid proposal'!K$5:K$22,"error",0,1)</f>
        <v>8.6399999999999988</v>
      </c>
      <c r="AN196" s="103">
        <f>_xlfn.XLOOKUP($D196,'Compiled grid proposal'!$C$5:$C$22,'Compiled grid proposal'!L$5:L$22,"error",0,1)</f>
        <v>3.1103999999999994</v>
      </c>
      <c r="AO196" s="103">
        <f>_xlfn.XLOOKUP($D196,'Compiled grid proposal'!$C$5:$C$22,'Compiled grid proposal'!M$5:M$22,"error",0,1)</f>
        <v>10.367999999999999</v>
      </c>
      <c r="AP196" s="103">
        <f>_xlfn.XLOOKUP($D196,'Compiled grid proposal'!$C$5:$C$22,'Compiled grid proposal'!N$5:N$22,"error",0,1)</f>
        <v>3.7324799999999989</v>
      </c>
      <c r="AQ196" s="103">
        <f>_xlfn.XLOOKUP($D196,'Compiled grid proposal'!$C$5:$C$22,'Compiled grid proposal'!O$5:O$22,"error",0,1)</f>
        <v>12.441599999999998</v>
      </c>
      <c r="AR196" s="103">
        <f>_xlfn.XLOOKUP($D196,'Compiled grid proposal'!$C$5:$C$22,'Compiled grid proposal'!P$5:P$22,"error",0,1)</f>
        <v>4.4789759999999985</v>
      </c>
      <c r="AS196" s="103">
        <f>_xlfn.XLOOKUP($D196,'Compiled grid proposal'!$C$5:$C$22,'Compiled grid proposal'!Q$5:Q$22,"error",0,1)</f>
        <v>14.929919999999996</v>
      </c>
      <c r="AT196" s="103">
        <f>_xlfn.XLOOKUP($D196,'Compiled grid proposal'!$C$5:$C$22,'Compiled grid proposal'!R$5:R$22,"error",0,1)</f>
        <v>5.3747711999999979</v>
      </c>
      <c r="AU196" s="103">
        <f>_xlfn.XLOOKUP($D196,'Compiled grid proposal'!$C$5:$C$22,'Compiled grid proposal'!S$5:S$22,"error",0,1)</f>
        <v>17.915903999999994</v>
      </c>
      <c r="AV196" s="103">
        <f>_xlfn.XLOOKUP($D196,'Compiled grid proposal'!$C$5:$C$22,'Compiled grid proposal'!T$5:T$22,"error",0,1)</f>
        <v>6.4497254399999973</v>
      </c>
      <c r="AW196" s="103">
        <f>_xlfn.XLOOKUP($D196,'Compiled grid proposal'!$C$5:$C$22,'Compiled grid proposal'!U$5:U$22,"error",0,1)</f>
        <v>21.499084799999991</v>
      </c>
      <c r="AX196" s="103">
        <f>_xlfn.XLOOKUP($D196,'Compiled grid proposal'!$C$5:$C$22,'Compiled grid proposal'!V$5:V$22,"error",0,1)</f>
        <v>8.5499999999999989</v>
      </c>
      <c r="AY196" s="103">
        <f>_xlfn.XLOOKUP($D196,'Compiled grid proposal'!$C$5:$C$22,'Compiled grid proposal'!W$5:W$22,"error",0,1)</f>
        <v>28.5</v>
      </c>
      <c r="BA196" s="115">
        <f t="shared" ref="BA196:BA243" si="120">AF196-K196</f>
        <v>0.89999999999999991</v>
      </c>
      <c r="BB196" s="115">
        <f t="shared" ref="BB196:BB243" si="121">AG196-L196</f>
        <v>0</v>
      </c>
      <c r="BC196" s="115">
        <f t="shared" ref="BC196:BC243" si="122">AH196-M196</f>
        <v>-0.20000000000000018</v>
      </c>
      <c r="BD196" s="115">
        <f t="shared" ref="BD196:BD243" si="123">AI196-N196</f>
        <v>0</v>
      </c>
      <c r="BE196" s="115">
        <f t="shared" ref="BE196:BE243" si="124">AJ196-O196</f>
        <v>-0.8400000000000003</v>
      </c>
      <c r="BF196" s="115">
        <f t="shared" ref="BF196:BF243" si="125">AK196-P196</f>
        <v>-1.8000000000000007</v>
      </c>
      <c r="BG196" s="115">
        <f t="shared" ref="BG196:BG243" si="126">AL196-Q196</f>
        <v>-1.4080000000000004</v>
      </c>
      <c r="BH196" s="115">
        <f t="shared" ref="BH196:BH243" si="127">AM196-R196</f>
        <v>-3.3600000000000012</v>
      </c>
      <c r="BI196" s="115">
        <f t="shared" ref="BI196:BI243" si="128">AN196-S196</f>
        <v>-8.9396000000000022</v>
      </c>
      <c r="BJ196" s="115">
        <f t="shared" ref="BJ196:BJ243" si="129">AO196-T196</f>
        <v>-3.6320000000000014</v>
      </c>
      <c r="BK196" s="115">
        <f t="shared" ref="BK196:BK243" si="130">AP196-U196</f>
        <v>-10.267520000000001</v>
      </c>
      <c r="BL196" s="115">
        <f t="shared" ref="BL196:BL243" si="131">AQ196-V196</f>
        <v>-5.5584000000000024</v>
      </c>
      <c r="BM196" s="115">
        <f t="shared" ref="BM196:BM243" si="132">AR196-W196</f>
        <v>-12.521024000000001</v>
      </c>
      <c r="BN196" s="115">
        <f t="shared" ref="BN196:BN243" si="133">AS196-X196</f>
        <v>-7.0700800000000044</v>
      </c>
      <c r="BO196" s="115">
        <f t="shared" ref="BO196:BO243" si="134">AT196-Y196</f>
        <v>-16.625228800000002</v>
      </c>
      <c r="BP196" s="115">
        <f t="shared" ref="BP196:BP243" si="135">AU196-Z196</f>
        <v>-11.084096000000006</v>
      </c>
      <c r="BQ196" s="115">
        <f t="shared" ref="BQ196:BQ243" si="136">AV196-AA196</f>
        <v>-26.550274560000002</v>
      </c>
      <c r="BR196" s="115">
        <f t="shared" ref="BR196:BR243" si="137">AW196-AB196</f>
        <v>-21.500915200000009</v>
      </c>
      <c r="BS196" s="115">
        <f t="shared" ref="BS196:BS243" si="138">AX196-AC196</f>
        <v>-34.450000000000003</v>
      </c>
      <c r="BT196" s="115">
        <f t="shared" ref="BT196:BT243" si="139">AY196-AD196</f>
        <v>-28.5</v>
      </c>
      <c r="BV196" s="116" t="e">
        <f t="shared" ref="BV196:BV243" si="140">(AF196-K196)/K196</f>
        <v>#DIV/0!</v>
      </c>
      <c r="BW196" s="116">
        <f t="shared" ref="BW196:BW243" si="141">(AG196-L196)/L196</f>
        <v>0</v>
      </c>
      <c r="BX196" s="116">
        <f t="shared" ref="BX196:BX243" si="142">(AH196-M196)/M196</f>
        <v>-0.10000000000000009</v>
      </c>
      <c r="BY196" s="116">
        <f t="shared" ref="BY196:BY243" si="143">(AI196-N196)/N196</f>
        <v>0</v>
      </c>
      <c r="BZ196" s="116">
        <f t="shared" ref="BZ196:BZ243" si="144">(AJ196-O196)/O196</f>
        <v>-0.28000000000000008</v>
      </c>
      <c r="CA196" s="116">
        <f t="shared" ref="CA196:CA243" si="145">(AK196-P196)/P196</f>
        <v>-0.20000000000000007</v>
      </c>
      <c r="CB196" s="116">
        <f t="shared" ref="CB196:CB243" si="146">(AL196-Q196)/Q196</f>
        <v>-0.35200000000000009</v>
      </c>
      <c r="CC196" s="116">
        <f t="shared" ref="CC196:CC243" si="147">(AM196-R196)/R196</f>
        <v>-0.28000000000000008</v>
      </c>
      <c r="CD196" s="116">
        <f t="shared" ref="CD196:CD243" si="148">(AN196-S196)/S196</f>
        <v>-0.74187551867219936</v>
      </c>
      <c r="CE196" s="116">
        <f t="shared" ref="CE196:CE243" si="149">(AO196-T196)/T196</f>
        <v>-0.25942857142857151</v>
      </c>
      <c r="CF196" s="116">
        <f t="shared" ref="CF196:CF243" si="150">(AP196-U196)/U196</f>
        <v>-0.73339428571428578</v>
      </c>
      <c r="CG196" s="116">
        <f t="shared" ref="CG196:CG243" si="151">(AQ196-V196)/V196</f>
        <v>-0.30880000000000013</v>
      </c>
      <c r="CH196" s="116">
        <f t="shared" ref="CH196:CH243" si="152">(AR196-W196)/W196</f>
        <v>-0.73653082352941179</v>
      </c>
      <c r="CI196" s="116">
        <f t="shared" ref="CI196:CI243" si="153">(AS196-X196)/X196</f>
        <v>-0.32136727272727295</v>
      </c>
      <c r="CJ196" s="116">
        <f t="shared" ref="CJ196:CJ243" si="154">(AT196-Y196)/Y196</f>
        <v>-0.75569221818181831</v>
      </c>
      <c r="CK196" s="116">
        <f t="shared" ref="CK196:CK243" si="155">(AU196-Z196)/Z196</f>
        <v>-0.38221020689655194</v>
      </c>
      <c r="CL196" s="116">
        <f t="shared" ref="CL196:CL243" si="156">(AV196-AA196)/AA196</f>
        <v>-0.80455377454545463</v>
      </c>
      <c r="CM196" s="116">
        <f t="shared" ref="CM196:CM243" si="157">(AW196-AB196)/AB196</f>
        <v>-0.50002128372093047</v>
      </c>
      <c r="CN196" s="116">
        <f t="shared" ref="CN196:CN243" si="158">(AX196-AC196)/AC196</f>
        <v>-0.80116279069767449</v>
      </c>
      <c r="CO196" s="116">
        <f t="shared" ref="CO196:CO243" si="159">(AY196-AD196)/AD196</f>
        <v>-0.5</v>
      </c>
    </row>
    <row r="197" spans="1:93" ht="14.5" thickBot="1">
      <c r="A197" s="32" t="s">
        <v>216</v>
      </c>
      <c r="B197" s="33" t="s">
        <v>14</v>
      </c>
      <c r="C197" s="33">
        <v>2</v>
      </c>
      <c r="D197" s="33">
        <v>2</v>
      </c>
      <c r="E197" s="33">
        <v>2</v>
      </c>
      <c r="F197" s="33"/>
      <c r="G197" s="33"/>
      <c r="H197" s="33"/>
      <c r="I197" s="33"/>
      <c r="K197" s="103">
        <f>_xlfn.XLOOKUP($C197,'SQUO grid'!$B$4:$B$18,'SQUO grid'!C$4:C$18,"error",0,1)</f>
        <v>0</v>
      </c>
      <c r="L197" s="103">
        <f>_xlfn.XLOOKUP($C197,'SQUO grid'!$B$4:$B$18,'SQUO grid'!D$4:D$18,"error",0,1)</f>
        <v>3</v>
      </c>
      <c r="M197" s="103">
        <f>_xlfn.XLOOKUP($C197,'SQUO grid'!$B$4:$B$18,'SQUO grid'!E$4:E$18,"error",0,1)</f>
        <v>2</v>
      </c>
      <c r="N197" s="103">
        <f>_xlfn.XLOOKUP($C197,'SQUO grid'!$B$4:$B$18,'SQUO grid'!F$4:F$18,"error",0,1)</f>
        <v>6</v>
      </c>
      <c r="O197" s="103">
        <f>_xlfn.XLOOKUP($C197,'SQUO grid'!$B$4:$B$18,'SQUO grid'!G$4:G$18,"error",0,1)</f>
        <v>3</v>
      </c>
      <c r="P197" s="103">
        <f>_xlfn.XLOOKUP($C197,'SQUO grid'!$B$4:$B$18,'SQUO grid'!H$4:H$18,"error",0,1)</f>
        <v>9</v>
      </c>
      <c r="Q197" s="103">
        <f>_xlfn.XLOOKUP($C197,'SQUO grid'!$B$4:$B$18,'SQUO grid'!I$4:I$18,"error",0,1)</f>
        <v>4</v>
      </c>
      <c r="R197" s="103">
        <f>_xlfn.XLOOKUP($C197,'SQUO grid'!$B$4:$B$18,'SQUO grid'!J$4:J$18,"error",0,1)</f>
        <v>12</v>
      </c>
      <c r="S197" s="103">
        <f>_xlfn.XLOOKUP($C197,'SQUO grid'!$B$4:$B$18,'SQUO grid'!K$4:K$18,"error",0,1)</f>
        <v>12.05</v>
      </c>
      <c r="T197" s="103">
        <f>_xlfn.XLOOKUP($C197,'SQUO grid'!$B$4:$B$18,'SQUO grid'!L$4:L$18,"error",0,1)</f>
        <v>14</v>
      </c>
      <c r="U197" s="103">
        <f>_xlfn.XLOOKUP($C197,'SQUO grid'!$B$4:$B$18,'SQUO grid'!M$4:M$18,"error",0,1)</f>
        <v>14</v>
      </c>
      <c r="V197" s="103">
        <f>_xlfn.XLOOKUP($C197,'SQUO grid'!$B$4:$B$18,'SQUO grid'!N$4:N$18,"error",0,1)</f>
        <v>18</v>
      </c>
      <c r="W197" s="103">
        <f>_xlfn.XLOOKUP($C197,'SQUO grid'!$B$4:$B$18,'SQUO grid'!O$4:O$18,"error",0,1)</f>
        <v>17</v>
      </c>
      <c r="X197" s="103">
        <f>_xlfn.XLOOKUP($C197,'SQUO grid'!$B$4:$B$18,'SQUO grid'!P$4:P$18,"error",0,1)</f>
        <v>22</v>
      </c>
      <c r="Y197" s="103">
        <f>_xlfn.XLOOKUP($C197,'SQUO grid'!$B$4:$B$18,'SQUO grid'!Q$4:Q$18,"error",0,1)</f>
        <v>22</v>
      </c>
      <c r="Z197" s="103">
        <f>_xlfn.XLOOKUP($C197,'SQUO grid'!$B$4:$B$18,'SQUO grid'!R$4:R$18,"error",0,1)</f>
        <v>29</v>
      </c>
      <c r="AA197" s="103">
        <f>_xlfn.XLOOKUP($C197,'SQUO grid'!$B$4:$B$18,'SQUO grid'!S$4:S$18,"error",0,1)</f>
        <v>33</v>
      </c>
      <c r="AB197" s="103">
        <f>_xlfn.XLOOKUP($C197,'SQUO grid'!$B$4:$B$18,'SQUO grid'!T$4:T$18,"error",0,1)</f>
        <v>43</v>
      </c>
      <c r="AC197" s="103">
        <f>_xlfn.XLOOKUP($C197,'SQUO grid'!$B$4:$B$18,'SQUO grid'!U$4:U$18,"error",0,1)</f>
        <v>43</v>
      </c>
      <c r="AD197" s="103">
        <f>_xlfn.XLOOKUP($C197,'SQUO grid'!$B$4:$B$18,'SQUO grid'!V$4:V$18,"error",0,1)</f>
        <v>57</v>
      </c>
      <c r="AF197" s="103">
        <f>_xlfn.XLOOKUP($D197,'Compiled grid proposal'!$C$5:$C$22,'Compiled grid proposal'!D$5:D$22,"error",0,1)</f>
        <v>0.89999999999999991</v>
      </c>
      <c r="AG197" s="103">
        <f>_xlfn.XLOOKUP($D197,'Compiled grid proposal'!$C$5:$C$22,'Compiled grid proposal'!E$5:E$22,"error",0,1)</f>
        <v>3</v>
      </c>
      <c r="AH197" s="103">
        <f>_xlfn.XLOOKUP($D197,'Compiled grid proposal'!$C$5:$C$22,'Compiled grid proposal'!F$5:F$22,"error",0,1)</f>
        <v>1.7999999999999998</v>
      </c>
      <c r="AI197" s="103">
        <f>_xlfn.XLOOKUP($D197,'Compiled grid proposal'!$C$5:$C$22,'Compiled grid proposal'!G$5:G$22,"error",0,1)</f>
        <v>6</v>
      </c>
      <c r="AJ197" s="103">
        <f>_xlfn.XLOOKUP($D197,'Compiled grid proposal'!$C$5:$C$22,'Compiled grid proposal'!H$5:H$22,"error",0,1)</f>
        <v>2.1599999999999997</v>
      </c>
      <c r="AK197" s="103">
        <f>_xlfn.XLOOKUP($D197,'Compiled grid proposal'!$C$5:$C$22,'Compiled grid proposal'!I$5:I$22,"error",0,1)</f>
        <v>7.1999999999999993</v>
      </c>
      <c r="AL197" s="103">
        <f>_xlfn.XLOOKUP($D197,'Compiled grid proposal'!$C$5:$C$22,'Compiled grid proposal'!J$5:J$22,"error",0,1)</f>
        <v>2.5919999999999996</v>
      </c>
      <c r="AM197" s="103">
        <f>_xlfn.XLOOKUP($D197,'Compiled grid proposal'!$C$5:$C$22,'Compiled grid proposal'!K$5:K$22,"error",0,1)</f>
        <v>8.6399999999999988</v>
      </c>
      <c r="AN197" s="103">
        <f>_xlfn.XLOOKUP($D197,'Compiled grid proposal'!$C$5:$C$22,'Compiled grid proposal'!L$5:L$22,"error",0,1)</f>
        <v>3.1103999999999994</v>
      </c>
      <c r="AO197" s="103">
        <f>_xlfn.XLOOKUP($D197,'Compiled grid proposal'!$C$5:$C$22,'Compiled grid proposal'!M$5:M$22,"error",0,1)</f>
        <v>10.367999999999999</v>
      </c>
      <c r="AP197" s="103">
        <f>_xlfn.XLOOKUP($D197,'Compiled grid proposal'!$C$5:$C$22,'Compiled grid proposal'!N$5:N$22,"error",0,1)</f>
        <v>3.7324799999999989</v>
      </c>
      <c r="AQ197" s="103">
        <f>_xlfn.XLOOKUP($D197,'Compiled grid proposal'!$C$5:$C$22,'Compiled grid proposal'!O$5:O$22,"error",0,1)</f>
        <v>12.441599999999998</v>
      </c>
      <c r="AR197" s="103">
        <f>_xlfn.XLOOKUP($D197,'Compiled grid proposal'!$C$5:$C$22,'Compiled grid proposal'!P$5:P$22,"error",0,1)</f>
        <v>4.4789759999999985</v>
      </c>
      <c r="AS197" s="103">
        <f>_xlfn.XLOOKUP($D197,'Compiled grid proposal'!$C$5:$C$22,'Compiled grid proposal'!Q$5:Q$22,"error",0,1)</f>
        <v>14.929919999999996</v>
      </c>
      <c r="AT197" s="103">
        <f>_xlfn.XLOOKUP($D197,'Compiled grid proposal'!$C$5:$C$22,'Compiled grid proposal'!R$5:R$22,"error",0,1)</f>
        <v>5.3747711999999979</v>
      </c>
      <c r="AU197" s="103">
        <f>_xlfn.XLOOKUP($D197,'Compiled grid proposal'!$C$5:$C$22,'Compiled grid proposal'!S$5:S$22,"error",0,1)</f>
        <v>17.915903999999994</v>
      </c>
      <c r="AV197" s="103">
        <f>_xlfn.XLOOKUP($D197,'Compiled grid proposal'!$C$5:$C$22,'Compiled grid proposal'!T$5:T$22,"error",0,1)</f>
        <v>6.4497254399999973</v>
      </c>
      <c r="AW197" s="103">
        <f>_xlfn.XLOOKUP($D197,'Compiled grid proposal'!$C$5:$C$22,'Compiled grid proposal'!U$5:U$22,"error",0,1)</f>
        <v>21.499084799999991</v>
      </c>
      <c r="AX197" s="103">
        <f>_xlfn.XLOOKUP($D197,'Compiled grid proposal'!$C$5:$C$22,'Compiled grid proposal'!V$5:V$22,"error",0,1)</f>
        <v>8.5499999999999989</v>
      </c>
      <c r="AY197" s="103">
        <f>_xlfn.XLOOKUP($D197,'Compiled grid proposal'!$C$5:$C$22,'Compiled grid proposal'!W$5:W$22,"error",0,1)</f>
        <v>28.5</v>
      </c>
      <c r="BA197" s="115">
        <f t="shared" si="120"/>
        <v>0.89999999999999991</v>
      </c>
      <c r="BB197" s="115">
        <f t="shared" si="121"/>
        <v>0</v>
      </c>
      <c r="BC197" s="115">
        <f t="shared" si="122"/>
        <v>-0.20000000000000018</v>
      </c>
      <c r="BD197" s="115">
        <f t="shared" si="123"/>
        <v>0</v>
      </c>
      <c r="BE197" s="115">
        <f t="shared" si="124"/>
        <v>-0.8400000000000003</v>
      </c>
      <c r="BF197" s="115">
        <f t="shared" si="125"/>
        <v>-1.8000000000000007</v>
      </c>
      <c r="BG197" s="115">
        <f t="shared" si="126"/>
        <v>-1.4080000000000004</v>
      </c>
      <c r="BH197" s="115">
        <f t="shared" si="127"/>
        <v>-3.3600000000000012</v>
      </c>
      <c r="BI197" s="115">
        <f t="shared" si="128"/>
        <v>-8.9396000000000022</v>
      </c>
      <c r="BJ197" s="115">
        <f t="shared" si="129"/>
        <v>-3.6320000000000014</v>
      </c>
      <c r="BK197" s="115">
        <f t="shared" si="130"/>
        <v>-10.267520000000001</v>
      </c>
      <c r="BL197" s="115">
        <f t="shared" si="131"/>
        <v>-5.5584000000000024</v>
      </c>
      <c r="BM197" s="115">
        <f t="shared" si="132"/>
        <v>-12.521024000000001</v>
      </c>
      <c r="BN197" s="115">
        <f t="shared" si="133"/>
        <v>-7.0700800000000044</v>
      </c>
      <c r="BO197" s="115">
        <f t="shared" si="134"/>
        <v>-16.625228800000002</v>
      </c>
      <c r="BP197" s="115">
        <f t="shared" si="135"/>
        <v>-11.084096000000006</v>
      </c>
      <c r="BQ197" s="115">
        <f t="shared" si="136"/>
        <v>-26.550274560000002</v>
      </c>
      <c r="BR197" s="115">
        <f t="shared" si="137"/>
        <v>-21.500915200000009</v>
      </c>
      <c r="BS197" s="115">
        <f t="shared" si="138"/>
        <v>-34.450000000000003</v>
      </c>
      <c r="BT197" s="115">
        <f t="shared" si="139"/>
        <v>-28.5</v>
      </c>
      <c r="BV197" s="116" t="e">
        <f t="shared" si="140"/>
        <v>#DIV/0!</v>
      </c>
      <c r="BW197" s="116">
        <f t="shared" si="141"/>
        <v>0</v>
      </c>
      <c r="BX197" s="116">
        <f t="shared" si="142"/>
        <v>-0.10000000000000009</v>
      </c>
      <c r="BY197" s="116">
        <f t="shared" si="143"/>
        <v>0</v>
      </c>
      <c r="BZ197" s="116">
        <f t="shared" si="144"/>
        <v>-0.28000000000000008</v>
      </c>
      <c r="CA197" s="116">
        <f t="shared" si="145"/>
        <v>-0.20000000000000007</v>
      </c>
      <c r="CB197" s="116">
        <f t="shared" si="146"/>
        <v>-0.35200000000000009</v>
      </c>
      <c r="CC197" s="116">
        <f t="shared" si="147"/>
        <v>-0.28000000000000008</v>
      </c>
      <c r="CD197" s="116">
        <f t="shared" si="148"/>
        <v>-0.74187551867219936</v>
      </c>
      <c r="CE197" s="116">
        <f t="shared" si="149"/>
        <v>-0.25942857142857151</v>
      </c>
      <c r="CF197" s="116">
        <f t="shared" si="150"/>
        <v>-0.73339428571428578</v>
      </c>
      <c r="CG197" s="116">
        <f t="shared" si="151"/>
        <v>-0.30880000000000013</v>
      </c>
      <c r="CH197" s="116">
        <f t="shared" si="152"/>
        <v>-0.73653082352941179</v>
      </c>
      <c r="CI197" s="116">
        <f t="shared" si="153"/>
        <v>-0.32136727272727295</v>
      </c>
      <c r="CJ197" s="116">
        <f t="shared" si="154"/>
        <v>-0.75569221818181831</v>
      </c>
      <c r="CK197" s="116">
        <f t="shared" si="155"/>
        <v>-0.38221020689655194</v>
      </c>
      <c r="CL197" s="116">
        <f t="shared" si="156"/>
        <v>-0.80455377454545463</v>
      </c>
      <c r="CM197" s="116">
        <f t="shared" si="157"/>
        <v>-0.50002128372093047</v>
      </c>
      <c r="CN197" s="116">
        <f t="shared" si="158"/>
        <v>-0.80116279069767449</v>
      </c>
      <c r="CO197" s="116">
        <f t="shared" si="159"/>
        <v>-0.5</v>
      </c>
    </row>
    <row r="198" spans="1:93" ht="14.5" thickBot="1">
      <c r="A198" s="32" t="s">
        <v>217</v>
      </c>
      <c r="B198" s="33" t="s">
        <v>14</v>
      </c>
      <c r="C198" s="33">
        <v>2</v>
      </c>
      <c r="D198" s="33">
        <v>2</v>
      </c>
      <c r="E198" s="33">
        <v>2</v>
      </c>
      <c r="F198" s="33"/>
      <c r="G198" s="33"/>
      <c r="H198" s="33"/>
      <c r="I198" s="33"/>
      <c r="K198" s="103">
        <f>_xlfn.XLOOKUP($C198,'SQUO grid'!$B$4:$B$18,'SQUO grid'!C$4:C$18,"error",0,1)</f>
        <v>0</v>
      </c>
      <c r="L198" s="103">
        <f>_xlfn.XLOOKUP($C198,'SQUO grid'!$B$4:$B$18,'SQUO grid'!D$4:D$18,"error",0,1)</f>
        <v>3</v>
      </c>
      <c r="M198" s="103">
        <f>_xlfn.XLOOKUP($C198,'SQUO grid'!$B$4:$B$18,'SQUO grid'!E$4:E$18,"error",0,1)</f>
        <v>2</v>
      </c>
      <c r="N198" s="103">
        <f>_xlfn.XLOOKUP($C198,'SQUO grid'!$B$4:$B$18,'SQUO grid'!F$4:F$18,"error",0,1)</f>
        <v>6</v>
      </c>
      <c r="O198" s="103">
        <f>_xlfn.XLOOKUP($C198,'SQUO grid'!$B$4:$B$18,'SQUO grid'!G$4:G$18,"error",0,1)</f>
        <v>3</v>
      </c>
      <c r="P198" s="103">
        <f>_xlfn.XLOOKUP($C198,'SQUO grid'!$B$4:$B$18,'SQUO grid'!H$4:H$18,"error",0,1)</f>
        <v>9</v>
      </c>
      <c r="Q198" s="103">
        <f>_xlfn.XLOOKUP($C198,'SQUO grid'!$B$4:$B$18,'SQUO grid'!I$4:I$18,"error",0,1)</f>
        <v>4</v>
      </c>
      <c r="R198" s="103">
        <f>_xlfn.XLOOKUP($C198,'SQUO grid'!$B$4:$B$18,'SQUO grid'!J$4:J$18,"error",0,1)</f>
        <v>12</v>
      </c>
      <c r="S198" s="103">
        <f>_xlfn.XLOOKUP($C198,'SQUO grid'!$B$4:$B$18,'SQUO grid'!K$4:K$18,"error",0,1)</f>
        <v>12.05</v>
      </c>
      <c r="T198" s="103">
        <f>_xlfn.XLOOKUP($C198,'SQUO grid'!$B$4:$B$18,'SQUO grid'!L$4:L$18,"error",0,1)</f>
        <v>14</v>
      </c>
      <c r="U198" s="103">
        <f>_xlfn.XLOOKUP($C198,'SQUO grid'!$B$4:$B$18,'SQUO grid'!M$4:M$18,"error",0,1)</f>
        <v>14</v>
      </c>
      <c r="V198" s="103">
        <f>_xlfn.XLOOKUP($C198,'SQUO grid'!$B$4:$B$18,'SQUO grid'!N$4:N$18,"error",0,1)</f>
        <v>18</v>
      </c>
      <c r="W198" s="103">
        <f>_xlfn.XLOOKUP($C198,'SQUO grid'!$B$4:$B$18,'SQUO grid'!O$4:O$18,"error",0,1)</f>
        <v>17</v>
      </c>
      <c r="X198" s="103">
        <f>_xlfn.XLOOKUP($C198,'SQUO grid'!$B$4:$B$18,'SQUO grid'!P$4:P$18,"error",0,1)</f>
        <v>22</v>
      </c>
      <c r="Y198" s="103">
        <f>_xlfn.XLOOKUP($C198,'SQUO grid'!$B$4:$B$18,'SQUO grid'!Q$4:Q$18,"error",0,1)</f>
        <v>22</v>
      </c>
      <c r="Z198" s="103">
        <f>_xlfn.XLOOKUP($C198,'SQUO grid'!$B$4:$B$18,'SQUO grid'!R$4:R$18,"error",0,1)</f>
        <v>29</v>
      </c>
      <c r="AA198" s="103">
        <f>_xlfn.XLOOKUP($C198,'SQUO grid'!$B$4:$B$18,'SQUO grid'!S$4:S$18,"error",0,1)</f>
        <v>33</v>
      </c>
      <c r="AB198" s="103">
        <f>_xlfn.XLOOKUP($C198,'SQUO grid'!$B$4:$B$18,'SQUO grid'!T$4:T$18,"error",0,1)</f>
        <v>43</v>
      </c>
      <c r="AC198" s="103">
        <f>_xlfn.XLOOKUP($C198,'SQUO grid'!$B$4:$B$18,'SQUO grid'!U$4:U$18,"error",0,1)</f>
        <v>43</v>
      </c>
      <c r="AD198" s="103">
        <f>_xlfn.XLOOKUP($C198,'SQUO grid'!$B$4:$B$18,'SQUO grid'!V$4:V$18,"error",0,1)</f>
        <v>57</v>
      </c>
      <c r="AF198" s="103">
        <f>_xlfn.XLOOKUP($D198,'Compiled grid proposal'!$C$5:$C$22,'Compiled grid proposal'!D$5:D$22,"error",0,1)</f>
        <v>0.89999999999999991</v>
      </c>
      <c r="AG198" s="103">
        <f>_xlfn.XLOOKUP($D198,'Compiled grid proposal'!$C$5:$C$22,'Compiled grid proposal'!E$5:E$22,"error",0,1)</f>
        <v>3</v>
      </c>
      <c r="AH198" s="103">
        <f>_xlfn.XLOOKUP($D198,'Compiled grid proposal'!$C$5:$C$22,'Compiled grid proposal'!F$5:F$22,"error",0,1)</f>
        <v>1.7999999999999998</v>
      </c>
      <c r="AI198" s="103">
        <f>_xlfn.XLOOKUP($D198,'Compiled grid proposal'!$C$5:$C$22,'Compiled grid proposal'!G$5:G$22,"error",0,1)</f>
        <v>6</v>
      </c>
      <c r="AJ198" s="103">
        <f>_xlfn.XLOOKUP($D198,'Compiled grid proposal'!$C$5:$C$22,'Compiled grid proposal'!H$5:H$22,"error",0,1)</f>
        <v>2.1599999999999997</v>
      </c>
      <c r="AK198" s="103">
        <f>_xlfn.XLOOKUP($D198,'Compiled grid proposal'!$C$5:$C$22,'Compiled grid proposal'!I$5:I$22,"error",0,1)</f>
        <v>7.1999999999999993</v>
      </c>
      <c r="AL198" s="103">
        <f>_xlfn.XLOOKUP($D198,'Compiled grid proposal'!$C$5:$C$22,'Compiled grid proposal'!J$5:J$22,"error",0,1)</f>
        <v>2.5919999999999996</v>
      </c>
      <c r="AM198" s="103">
        <f>_xlfn.XLOOKUP($D198,'Compiled grid proposal'!$C$5:$C$22,'Compiled grid proposal'!K$5:K$22,"error",0,1)</f>
        <v>8.6399999999999988</v>
      </c>
      <c r="AN198" s="103">
        <f>_xlfn.XLOOKUP($D198,'Compiled grid proposal'!$C$5:$C$22,'Compiled grid proposal'!L$5:L$22,"error",0,1)</f>
        <v>3.1103999999999994</v>
      </c>
      <c r="AO198" s="103">
        <f>_xlfn.XLOOKUP($D198,'Compiled grid proposal'!$C$5:$C$22,'Compiled grid proposal'!M$5:M$22,"error",0,1)</f>
        <v>10.367999999999999</v>
      </c>
      <c r="AP198" s="103">
        <f>_xlfn.XLOOKUP($D198,'Compiled grid proposal'!$C$5:$C$22,'Compiled grid proposal'!N$5:N$22,"error",0,1)</f>
        <v>3.7324799999999989</v>
      </c>
      <c r="AQ198" s="103">
        <f>_xlfn.XLOOKUP($D198,'Compiled grid proposal'!$C$5:$C$22,'Compiled grid proposal'!O$5:O$22,"error",0,1)</f>
        <v>12.441599999999998</v>
      </c>
      <c r="AR198" s="103">
        <f>_xlfn.XLOOKUP($D198,'Compiled grid proposal'!$C$5:$C$22,'Compiled grid proposal'!P$5:P$22,"error",0,1)</f>
        <v>4.4789759999999985</v>
      </c>
      <c r="AS198" s="103">
        <f>_xlfn.XLOOKUP($D198,'Compiled grid proposal'!$C$5:$C$22,'Compiled grid proposal'!Q$5:Q$22,"error",0,1)</f>
        <v>14.929919999999996</v>
      </c>
      <c r="AT198" s="103">
        <f>_xlfn.XLOOKUP($D198,'Compiled grid proposal'!$C$5:$C$22,'Compiled grid proposal'!R$5:R$22,"error",0,1)</f>
        <v>5.3747711999999979</v>
      </c>
      <c r="AU198" s="103">
        <f>_xlfn.XLOOKUP($D198,'Compiled grid proposal'!$C$5:$C$22,'Compiled grid proposal'!S$5:S$22,"error",0,1)</f>
        <v>17.915903999999994</v>
      </c>
      <c r="AV198" s="103">
        <f>_xlfn.XLOOKUP($D198,'Compiled grid proposal'!$C$5:$C$22,'Compiled grid proposal'!T$5:T$22,"error",0,1)</f>
        <v>6.4497254399999973</v>
      </c>
      <c r="AW198" s="103">
        <f>_xlfn.XLOOKUP($D198,'Compiled grid proposal'!$C$5:$C$22,'Compiled grid proposal'!U$5:U$22,"error",0,1)</f>
        <v>21.499084799999991</v>
      </c>
      <c r="AX198" s="103">
        <f>_xlfn.XLOOKUP($D198,'Compiled grid proposal'!$C$5:$C$22,'Compiled grid proposal'!V$5:V$22,"error",0,1)</f>
        <v>8.5499999999999989</v>
      </c>
      <c r="AY198" s="103">
        <f>_xlfn.XLOOKUP($D198,'Compiled grid proposal'!$C$5:$C$22,'Compiled grid proposal'!W$5:W$22,"error",0,1)</f>
        <v>28.5</v>
      </c>
      <c r="BA198" s="115">
        <f t="shared" si="120"/>
        <v>0.89999999999999991</v>
      </c>
      <c r="BB198" s="115">
        <f t="shared" si="121"/>
        <v>0</v>
      </c>
      <c r="BC198" s="115">
        <f t="shared" si="122"/>
        <v>-0.20000000000000018</v>
      </c>
      <c r="BD198" s="115">
        <f t="shared" si="123"/>
        <v>0</v>
      </c>
      <c r="BE198" s="115">
        <f t="shared" si="124"/>
        <v>-0.8400000000000003</v>
      </c>
      <c r="BF198" s="115">
        <f t="shared" si="125"/>
        <v>-1.8000000000000007</v>
      </c>
      <c r="BG198" s="115">
        <f t="shared" si="126"/>
        <v>-1.4080000000000004</v>
      </c>
      <c r="BH198" s="115">
        <f t="shared" si="127"/>
        <v>-3.3600000000000012</v>
      </c>
      <c r="BI198" s="115">
        <f t="shared" si="128"/>
        <v>-8.9396000000000022</v>
      </c>
      <c r="BJ198" s="115">
        <f t="shared" si="129"/>
        <v>-3.6320000000000014</v>
      </c>
      <c r="BK198" s="115">
        <f t="shared" si="130"/>
        <v>-10.267520000000001</v>
      </c>
      <c r="BL198" s="115">
        <f t="shared" si="131"/>
        <v>-5.5584000000000024</v>
      </c>
      <c r="BM198" s="115">
        <f t="shared" si="132"/>
        <v>-12.521024000000001</v>
      </c>
      <c r="BN198" s="115">
        <f t="shared" si="133"/>
        <v>-7.0700800000000044</v>
      </c>
      <c r="BO198" s="115">
        <f t="shared" si="134"/>
        <v>-16.625228800000002</v>
      </c>
      <c r="BP198" s="115">
        <f t="shared" si="135"/>
        <v>-11.084096000000006</v>
      </c>
      <c r="BQ198" s="115">
        <f t="shared" si="136"/>
        <v>-26.550274560000002</v>
      </c>
      <c r="BR198" s="115">
        <f t="shared" si="137"/>
        <v>-21.500915200000009</v>
      </c>
      <c r="BS198" s="115">
        <f t="shared" si="138"/>
        <v>-34.450000000000003</v>
      </c>
      <c r="BT198" s="115">
        <f t="shared" si="139"/>
        <v>-28.5</v>
      </c>
      <c r="BV198" s="116" t="e">
        <f t="shared" si="140"/>
        <v>#DIV/0!</v>
      </c>
      <c r="BW198" s="116">
        <f t="shared" si="141"/>
        <v>0</v>
      </c>
      <c r="BX198" s="116">
        <f t="shared" si="142"/>
        <v>-0.10000000000000009</v>
      </c>
      <c r="BY198" s="116">
        <f t="shared" si="143"/>
        <v>0</v>
      </c>
      <c r="BZ198" s="116">
        <f t="shared" si="144"/>
        <v>-0.28000000000000008</v>
      </c>
      <c r="CA198" s="116">
        <f t="shared" si="145"/>
        <v>-0.20000000000000007</v>
      </c>
      <c r="CB198" s="116">
        <f t="shared" si="146"/>
        <v>-0.35200000000000009</v>
      </c>
      <c r="CC198" s="116">
        <f t="shared" si="147"/>
        <v>-0.28000000000000008</v>
      </c>
      <c r="CD198" s="116">
        <f t="shared" si="148"/>
        <v>-0.74187551867219936</v>
      </c>
      <c r="CE198" s="116">
        <f t="shared" si="149"/>
        <v>-0.25942857142857151</v>
      </c>
      <c r="CF198" s="116">
        <f t="shared" si="150"/>
        <v>-0.73339428571428578</v>
      </c>
      <c r="CG198" s="116">
        <f t="shared" si="151"/>
        <v>-0.30880000000000013</v>
      </c>
      <c r="CH198" s="116">
        <f t="shared" si="152"/>
        <v>-0.73653082352941179</v>
      </c>
      <c r="CI198" s="116">
        <f t="shared" si="153"/>
        <v>-0.32136727272727295</v>
      </c>
      <c r="CJ198" s="116">
        <f t="shared" si="154"/>
        <v>-0.75569221818181831</v>
      </c>
      <c r="CK198" s="116">
        <f t="shared" si="155"/>
        <v>-0.38221020689655194</v>
      </c>
      <c r="CL198" s="116">
        <f t="shared" si="156"/>
        <v>-0.80455377454545463</v>
      </c>
      <c r="CM198" s="116">
        <f t="shared" si="157"/>
        <v>-0.50002128372093047</v>
      </c>
      <c r="CN198" s="116">
        <f t="shared" si="158"/>
        <v>-0.80116279069767449</v>
      </c>
      <c r="CO198" s="116">
        <f t="shared" si="159"/>
        <v>-0.5</v>
      </c>
    </row>
    <row r="199" spans="1:93" ht="14.5" thickBot="1">
      <c r="A199" s="32" t="s">
        <v>218</v>
      </c>
      <c r="B199" s="33" t="s">
        <v>14</v>
      </c>
      <c r="C199" s="97">
        <v>2</v>
      </c>
      <c r="D199" s="33">
        <v>2</v>
      </c>
      <c r="E199" s="33">
        <v>2</v>
      </c>
      <c r="F199" s="33"/>
      <c r="G199" s="33"/>
      <c r="H199" s="33"/>
      <c r="I199" s="33"/>
      <c r="K199" s="103">
        <f>_xlfn.XLOOKUP($C199,'SQUO grid'!$B$4:$B$18,'SQUO grid'!C$4:C$18,"error",0,1)</f>
        <v>0</v>
      </c>
      <c r="L199" s="103">
        <f>_xlfn.XLOOKUP($C199,'SQUO grid'!$B$4:$B$18,'SQUO grid'!D$4:D$18,"error",0,1)</f>
        <v>3</v>
      </c>
      <c r="M199" s="103">
        <f>_xlfn.XLOOKUP($C199,'SQUO grid'!$B$4:$B$18,'SQUO grid'!E$4:E$18,"error",0,1)</f>
        <v>2</v>
      </c>
      <c r="N199" s="103">
        <f>_xlfn.XLOOKUP($C199,'SQUO grid'!$B$4:$B$18,'SQUO grid'!F$4:F$18,"error",0,1)</f>
        <v>6</v>
      </c>
      <c r="O199" s="103">
        <f>_xlfn.XLOOKUP($C199,'SQUO grid'!$B$4:$B$18,'SQUO grid'!G$4:G$18,"error",0,1)</f>
        <v>3</v>
      </c>
      <c r="P199" s="103">
        <f>_xlfn.XLOOKUP($C199,'SQUO grid'!$B$4:$B$18,'SQUO grid'!H$4:H$18,"error",0,1)</f>
        <v>9</v>
      </c>
      <c r="Q199" s="103">
        <f>_xlfn.XLOOKUP($C199,'SQUO grid'!$B$4:$B$18,'SQUO grid'!I$4:I$18,"error",0,1)</f>
        <v>4</v>
      </c>
      <c r="R199" s="103">
        <f>_xlfn.XLOOKUP($C199,'SQUO grid'!$B$4:$B$18,'SQUO grid'!J$4:J$18,"error",0,1)</f>
        <v>12</v>
      </c>
      <c r="S199" s="103">
        <f>_xlfn.XLOOKUP($C199,'SQUO grid'!$B$4:$B$18,'SQUO grid'!K$4:K$18,"error",0,1)</f>
        <v>12.05</v>
      </c>
      <c r="T199" s="103">
        <f>_xlfn.XLOOKUP($C199,'SQUO grid'!$B$4:$B$18,'SQUO grid'!L$4:L$18,"error",0,1)</f>
        <v>14</v>
      </c>
      <c r="U199" s="103">
        <f>_xlfn.XLOOKUP($C199,'SQUO grid'!$B$4:$B$18,'SQUO grid'!M$4:M$18,"error",0,1)</f>
        <v>14</v>
      </c>
      <c r="V199" s="103">
        <f>_xlfn.XLOOKUP($C199,'SQUO grid'!$B$4:$B$18,'SQUO grid'!N$4:N$18,"error",0,1)</f>
        <v>18</v>
      </c>
      <c r="W199" s="103">
        <f>_xlfn.XLOOKUP($C199,'SQUO grid'!$B$4:$B$18,'SQUO grid'!O$4:O$18,"error",0,1)</f>
        <v>17</v>
      </c>
      <c r="X199" s="103">
        <f>_xlfn.XLOOKUP($C199,'SQUO grid'!$B$4:$B$18,'SQUO grid'!P$4:P$18,"error",0,1)</f>
        <v>22</v>
      </c>
      <c r="Y199" s="103">
        <f>_xlfn.XLOOKUP($C199,'SQUO grid'!$B$4:$B$18,'SQUO grid'!Q$4:Q$18,"error",0,1)</f>
        <v>22</v>
      </c>
      <c r="Z199" s="103">
        <f>_xlfn.XLOOKUP($C199,'SQUO grid'!$B$4:$B$18,'SQUO grid'!R$4:R$18,"error",0,1)</f>
        <v>29</v>
      </c>
      <c r="AA199" s="103">
        <f>_xlfn.XLOOKUP($C199,'SQUO grid'!$B$4:$B$18,'SQUO grid'!S$4:S$18,"error",0,1)</f>
        <v>33</v>
      </c>
      <c r="AB199" s="103">
        <f>_xlfn.XLOOKUP($C199,'SQUO grid'!$B$4:$B$18,'SQUO grid'!T$4:T$18,"error",0,1)</f>
        <v>43</v>
      </c>
      <c r="AC199" s="103">
        <f>_xlfn.XLOOKUP($C199,'SQUO grid'!$B$4:$B$18,'SQUO grid'!U$4:U$18,"error",0,1)</f>
        <v>43</v>
      </c>
      <c r="AD199" s="103">
        <f>_xlfn.XLOOKUP($C199,'SQUO grid'!$B$4:$B$18,'SQUO grid'!V$4:V$18,"error",0,1)</f>
        <v>57</v>
      </c>
      <c r="AF199" s="103">
        <f>_xlfn.XLOOKUP($D199,'Compiled grid proposal'!$C$5:$C$22,'Compiled grid proposal'!D$5:D$22,"error",0,1)</f>
        <v>0.89999999999999991</v>
      </c>
      <c r="AG199" s="103">
        <f>_xlfn.XLOOKUP($D199,'Compiled grid proposal'!$C$5:$C$22,'Compiled grid proposal'!E$5:E$22,"error",0,1)</f>
        <v>3</v>
      </c>
      <c r="AH199" s="103">
        <f>_xlfn.XLOOKUP($D199,'Compiled grid proposal'!$C$5:$C$22,'Compiled grid proposal'!F$5:F$22,"error",0,1)</f>
        <v>1.7999999999999998</v>
      </c>
      <c r="AI199" s="103">
        <f>_xlfn.XLOOKUP($D199,'Compiled grid proposal'!$C$5:$C$22,'Compiled grid proposal'!G$5:G$22,"error",0,1)</f>
        <v>6</v>
      </c>
      <c r="AJ199" s="103">
        <f>_xlfn.XLOOKUP($D199,'Compiled grid proposal'!$C$5:$C$22,'Compiled grid proposal'!H$5:H$22,"error",0,1)</f>
        <v>2.1599999999999997</v>
      </c>
      <c r="AK199" s="103">
        <f>_xlfn.XLOOKUP($D199,'Compiled grid proposal'!$C$5:$C$22,'Compiled grid proposal'!I$5:I$22,"error",0,1)</f>
        <v>7.1999999999999993</v>
      </c>
      <c r="AL199" s="103">
        <f>_xlfn.XLOOKUP($D199,'Compiled grid proposal'!$C$5:$C$22,'Compiled grid proposal'!J$5:J$22,"error",0,1)</f>
        <v>2.5919999999999996</v>
      </c>
      <c r="AM199" s="103">
        <f>_xlfn.XLOOKUP($D199,'Compiled grid proposal'!$C$5:$C$22,'Compiled grid proposal'!K$5:K$22,"error",0,1)</f>
        <v>8.6399999999999988</v>
      </c>
      <c r="AN199" s="103">
        <f>_xlfn.XLOOKUP($D199,'Compiled grid proposal'!$C$5:$C$22,'Compiled grid proposal'!L$5:L$22,"error",0,1)</f>
        <v>3.1103999999999994</v>
      </c>
      <c r="AO199" s="103">
        <f>_xlfn.XLOOKUP($D199,'Compiled grid proposal'!$C$5:$C$22,'Compiled grid proposal'!M$5:M$22,"error",0,1)</f>
        <v>10.367999999999999</v>
      </c>
      <c r="AP199" s="103">
        <f>_xlfn.XLOOKUP($D199,'Compiled grid proposal'!$C$5:$C$22,'Compiled grid proposal'!N$5:N$22,"error",0,1)</f>
        <v>3.7324799999999989</v>
      </c>
      <c r="AQ199" s="103">
        <f>_xlfn.XLOOKUP($D199,'Compiled grid proposal'!$C$5:$C$22,'Compiled grid proposal'!O$5:O$22,"error",0,1)</f>
        <v>12.441599999999998</v>
      </c>
      <c r="AR199" s="103">
        <f>_xlfn.XLOOKUP($D199,'Compiled grid proposal'!$C$5:$C$22,'Compiled grid proposal'!P$5:P$22,"error",0,1)</f>
        <v>4.4789759999999985</v>
      </c>
      <c r="AS199" s="103">
        <f>_xlfn.XLOOKUP($D199,'Compiled grid proposal'!$C$5:$C$22,'Compiled grid proposal'!Q$5:Q$22,"error",0,1)</f>
        <v>14.929919999999996</v>
      </c>
      <c r="AT199" s="103">
        <f>_xlfn.XLOOKUP($D199,'Compiled grid proposal'!$C$5:$C$22,'Compiled grid proposal'!R$5:R$22,"error",0,1)</f>
        <v>5.3747711999999979</v>
      </c>
      <c r="AU199" s="103">
        <f>_xlfn.XLOOKUP($D199,'Compiled grid proposal'!$C$5:$C$22,'Compiled grid proposal'!S$5:S$22,"error",0,1)</f>
        <v>17.915903999999994</v>
      </c>
      <c r="AV199" s="103">
        <f>_xlfn.XLOOKUP($D199,'Compiled grid proposal'!$C$5:$C$22,'Compiled grid proposal'!T$5:T$22,"error",0,1)</f>
        <v>6.4497254399999973</v>
      </c>
      <c r="AW199" s="103">
        <f>_xlfn.XLOOKUP($D199,'Compiled grid proposal'!$C$5:$C$22,'Compiled grid proposal'!U$5:U$22,"error",0,1)</f>
        <v>21.499084799999991</v>
      </c>
      <c r="AX199" s="103">
        <f>_xlfn.XLOOKUP($D199,'Compiled grid proposal'!$C$5:$C$22,'Compiled grid proposal'!V$5:V$22,"error",0,1)</f>
        <v>8.5499999999999989</v>
      </c>
      <c r="AY199" s="103">
        <f>_xlfn.XLOOKUP($D199,'Compiled grid proposal'!$C$5:$C$22,'Compiled grid proposal'!W$5:W$22,"error",0,1)</f>
        <v>28.5</v>
      </c>
      <c r="BA199" s="115">
        <f t="shared" si="120"/>
        <v>0.89999999999999991</v>
      </c>
      <c r="BB199" s="115">
        <f t="shared" si="121"/>
        <v>0</v>
      </c>
      <c r="BC199" s="115">
        <f t="shared" si="122"/>
        <v>-0.20000000000000018</v>
      </c>
      <c r="BD199" s="115">
        <f t="shared" si="123"/>
        <v>0</v>
      </c>
      <c r="BE199" s="115">
        <f t="shared" si="124"/>
        <v>-0.8400000000000003</v>
      </c>
      <c r="BF199" s="115">
        <f t="shared" si="125"/>
        <v>-1.8000000000000007</v>
      </c>
      <c r="BG199" s="115">
        <f t="shared" si="126"/>
        <v>-1.4080000000000004</v>
      </c>
      <c r="BH199" s="115">
        <f t="shared" si="127"/>
        <v>-3.3600000000000012</v>
      </c>
      <c r="BI199" s="115">
        <f t="shared" si="128"/>
        <v>-8.9396000000000022</v>
      </c>
      <c r="BJ199" s="115">
        <f t="shared" si="129"/>
        <v>-3.6320000000000014</v>
      </c>
      <c r="BK199" s="115">
        <f t="shared" si="130"/>
        <v>-10.267520000000001</v>
      </c>
      <c r="BL199" s="115">
        <f t="shared" si="131"/>
        <v>-5.5584000000000024</v>
      </c>
      <c r="BM199" s="115">
        <f t="shared" si="132"/>
        <v>-12.521024000000001</v>
      </c>
      <c r="BN199" s="115">
        <f t="shared" si="133"/>
        <v>-7.0700800000000044</v>
      </c>
      <c r="BO199" s="115">
        <f t="shared" si="134"/>
        <v>-16.625228800000002</v>
      </c>
      <c r="BP199" s="115">
        <f t="shared" si="135"/>
        <v>-11.084096000000006</v>
      </c>
      <c r="BQ199" s="115">
        <f t="shared" si="136"/>
        <v>-26.550274560000002</v>
      </c>
      <c r="BR199" s="115">
        <f t="shared" si="137"/>
        <v>-21.500915200000009</v>
      </c>
      <c r="BS199" s="115">
        <f t="shared" si="138"/>
        <v>-34.450000000000003</v>
      </c>
      <c r="BT199" s="115">
        <f t="shared" si="139"/>
        <v>-28.5</v>
      </c>
      <c r="BV199" s="116" t="e">
        <f t="shared" si="140"/>
        <v>#DIV/0!</v>
      </c>
      <c r="BW199" s="116">
        <f t="shared" si="141"/>
        <v>0</v>
      </c>
      <c r="BX199" s="116">
        <f t="shared" si="142"/>
        <v>-0.10000000000000009</v>
      </c>
      <c r="BY199" s="116">
        <f t="shared" si="143"/>
        <v>0</v>
      </c>
      <c r="BZ199" s="116">
        <f t="shared" si="144"/>
        <v>-0.28000000000000008</v>
      </c>
      <c r="CA199" s="116">
        <f t="shared" si="145"/>
        <v>-0.20000000000000007</v>
      </c>
      <c r="CB199" s="116">
        <f t="shared" si="146"/>
        <v>-0.35200000000000009</v>
      </c>
      <c r="CC199" s="116">
        <f t="shared" si="147"/>
        <v>-0.28000000000000008</v>
      </c>
      <c r="CD199" s="116">
        <f t="shared" si="148"/>
        <v>-0.74187551867219936</v>
      </c>
      <c r="CE199" s="116">
        <f t="shared" si="149"/>
        <v>-0.25942857142857151</v>
      </c>
      <c r="CF199" s="116">
        <f t="shared" si="150"/>
        <v>-0.73339428571428578</v>
      </c>
      <c r="CG199" s="116">
        <f t="shared" si="151"/>
        <v>-0.30880000000000013</v>
      </c>
      <c r="CH199" s="116">
        <f t="shared" si="152"/>
        <v>-0.73653082352941179</v>
      </c>
      <c r="CI199" s="116">
        <f t="shared" si="153"/>
        <v>-0.32136727272727295</v>
      </c>
      <c r="CJ199" s="116">
        <f t="shared" si="154"/>
        <v>-0.75569221818181831</v>
      </c>
      <c r="CK199" s="116">
        <f t="shared" si="155"/>
        <v>-0.38221020689655194</v>
      </c>
      <c r="CL199" s="116">
        <f t="shared" si="156"/>
        <v>-0.80455377454545463</v>
      </c>
      <c r="CM199" s="116">
        <f t="shared" si="157"/>
        <v>-0.50002128372093047</v>
      </c>
      <c r="CN199" s="116">
        <f t="shared" si="158"/>
        <v>-0.80116279069767449</v>
      </c>
      <c r="CO199" s="116">
        <f t="shared" si="159"/>
        <v>-0.5</v>
      </c>
    </row>
    <row r="200" spans="1:93" ht="14.5" thickBot="1">
      <c r="A200" s="32" t="s">
        <v>219</v>
      </c>
      <c r="B200" s="33" t="s">
        <v>14</v>
      </c>
      <c r="C200" s="97">
        <v>2</v>
      </c>
      <c r="D200" s="33">
        <v>2</v>
      </c>
      <c r="E200" s="33">
        <v>2</v>
      </c>
      <c r="F200" s="33"/>
      <c r="G200" s="33"/>
      <c r="H200" s="36" t="s">
        <v>18</v>
      </c>
      <c r="I200" s="33"/>
      <c r="K200" s="103">
        <f>_xlfn.XLOOKUP($C200,'SQUO grid'!$B$4:$B$18,'SQUO grid'!C$4:C$18,"error",0,1)</f>
        <v>0</v>
      </c>
      <c r="L200" s="103">
        <f>_xlfn.XLOOKUP($C200,'SQUO grid'!$B$4:$B$18,'SQUO grid'!D$4:D$18,"error",0,1)</f>
        <v>3</v>
      </c>
      <c r="M200" s="103">
        <f>_xlfn.XLOOKUP($C200,'SQUO grid'!$B$4:$B$18,'SQUO grid'!E$4:E$18,"error",0,1)</f>
        <v>2</v>
      </c>
      <c r="N200" s="103">
        <f>_xlfn.XLOOKUP($C200,'SQUO grid'!$B$4:$B$18,'SQUO grid'!F$4:F$18,"error",0,1)</f>
        <v>6</v>
      </c>
      <c r="O200" s="103">
        <f>_xlfn.XLOOKUP($C200,'SQUO grid'!$B$4:$B$18,'SQUO grid'!G$4:G$18,"error",0,1)</f>
        <v>3</v>
      </c>
      <c r="P200" s="103">
        <f>_xlfn.XLOOKUP($C200,'SQUO grid'!$B$4:$B$18,'SQUO grid'!H$4:H$18,"error",0,1)</f>
        <v>9</v>
      </c>
      <c r="Q200" s="103">
        <f>_xlfn.XLOOKUP($C200,'SQUO grid'!$B$4:$B$18,'SQUO grid'!I$4:I$18,"error",0,1)</f>
        <v>4</v>
      </c>
      <c r="R200" s="103">
        <f>_xlfn.XLOOKUP($C200,'SQUO grid'!$B$4:$B$18,'SQUO grid'!J$4:J$18,"error",0,1)</f>
        <v>12</v>
      </c>
      <c r="S200" s="103">
        <f>_xlfn.XLOOKUP($C200,'SQUO grid'!$B$4:$B$18,'SQUO grid'!K$4:K$18,"error",0,1)</f>
        <v>12.05</v>
      </c>
      <c r="T200" s="103">
        <f>_xlfn.XLOOKUP($C200,'SQUO grid'!$B$4:$B$18,'SQUO grid'!L$4:L$18,"error",0,1)</f>
        <v>14</v>
      </c>
      <c r="U200" s="103">
        <f>_xlfn.XLOOKUP($C200,'SQUO grid'!$B$4:$B$18,'SQUO grid'!M$4:M$18,"error",0,1)</f>
        <v>14</v>
      </c>
      <c r="V200" s="103">
        <f>_xlfn.XLOOKUP($C200,'SQUO grid'!$B$4:$B$18,'SQUO grid'!N$4:N$18,"error",0,1)</f>
        <v>18</v>
      </c>
      <c r="W200" s="103">
        <f>_xlfn.XLOOKUP($C200,'SQUO grid'!$B$4:$B$18,'SQUO grid'!O$4:O$18,"error",0,1)</f>
        <v>17</v>
      </c>
      <c r="X200" s="103">
        <f>_xlfn.XLOOKUP($C200,'SQUO grid'!$B$4:$B$18,'SQUO grid'!P$4:P$18,"error",0,1)</f>
        <v>22</v>
      </c>
      <c r="Y200" s="103">
        <f>_xlfn.XLOOKUP($C200,'SQUO grid'!$B$4:$B$18,'SQUO grid'!Q$4:Q$18,"error",0,1)</f>
        <v>22</v>
      </c>
      <c r="Z200" s="103">
        <f>_xlfn.XLOOKUP($C200,'SQUO grid'!$B$4:$B$18,'SQUO grid'!R$4:R$18,"error",0,1)</f>
        <v>29</v>
      </c>
      <c r="AA200" s="103">
        <f>_xlfn.XLOOKUP($C200,'SQUO grid'!$B$4:$B$18,'SQUO grid'!S$4:S$18,"error",0,1)</f>
        <v>33</v>
      </c>
      <c r="AB200" s="103">
        <f>_xlfn.XLOOKUP($C200,'SQUO grid'!$B$4:$B$18,'SQUO grid'!T$4:T$18,"error",0,1)</f>
        <v>43</v>
      </c>
      <c r="AC200" s="103">
        <f>_xlfn.XLOOKUP($C200,'SQUO grid'!$B$4:$B$18,'SQUO grid'!U$4:U$18,"error",0,1)</f>
        <v>43</v>
      </c>
      <c r="AD200" s="103">
        <f>_xlfn.XLOOKUP($C200,'SQUO grid'!$B$4:$B$18,'SQUO grid'!V$4:V$18,"error",0,1)</f>
        <v>57</v>
      </c>
      <c r="AF200" s="103">
        <f>_xlfn.XLOOKUP($D200,'Compiled grid proposal'!$C$5:$C$22,'Compiled grid proposal'!D$5:D$22,"error",0,1)</f>
        <v>0.89999999999999991</v>
      </c>
      <c r="AG200" s="103">
        <f>_xlfn.XLOOKUP($D200,'Compiled grid proposal'!$C$5:$C$22,'Compiled grid proposal'!E$5:E$22,"error",0,1)</f>
        <v>3</v>
      </c>
      <c r="AH200" s="103">
        <f>_xlfn.XLOOKUP($D200,'Compiled grid proposal'!$C$5:$C$22,'Compiled grid proposal'!F$5:F$22,"error",0,1)</f>
        <v>1.7999999999999998</v>
      </c>
      <c r="AI200" s="103">
        <f>_xlfn.XLOOKUP($D200,'Compiled grid proposal'!$C$5:$C$22,'Compiled grid proposal'!G$5:G$22,"error",0,1)</f>
        <v>6</v>
      </c>
      <c r="AJ200" s="103">
        <f>_xlfn.XLOOKUP($D200,'Compiled grid proposal'!$C$5:$C$22,'Compiled grid proposal'!H$5:H$22,"error",0,1)</f>
        <v>2.1599999999999997</v>
      </c>
      <c r="AK200" s="103">
        <f>_xlfn.XLOOKUP($D200,'Compiled grid proposal'!$C$5:$C$22,'Compiled grid proposal'!I$5:I$22,"error",0,1)</f>
        <v>7.1999999999999993</v>
      </c>
      <c r="AL200" s="103">
        <f>_xlfn.XLOOKUP($D200,'Compiled grid proposal'!$C$5:$C$22,'Compiled grid proposal'!J$5:J$22,"error",0,1)</f>
        <v>2.5919999999999996</v>
      </c>
      <c r="AM200" s="103">
        <f>_xlfn.XLOOKUP($D200,'Compiled grid proposal'!$C$5:$C$22,'Compiled grid proposal'!K$5:K$22,"error",0,1)</f>
        <v>8.6399999999999988</v>
      </c>
      <c r="AN200" s="103">
        <f>_xlfn.XLOOKUP($D200,'Compiled grid proposal'!$C$5:$C$22,'Compiled grid proposal'!L$5:L$22,"error",0,1)</f>
        <v>3.1103999999999994</v>
      </c>
      <c r="AO200" s="103">
        <f>_xlfn.XLOOKUP($D200,'Compiled grid proposal'!$C$5:$C$22,'Compiled grid proposal'!M$5:M$22,"error",0,1)</f>
        <v>10.367999999999999</v>
      </c>
      <c r="AP200" s="103">
        <f>_xlfn.XLOOKUP($D200,'Compiled grid proposal'!$C$5:$C$22,'Compiled grid proposal'!N$5:N$22,"error",0,1)</f>
        <v>3.7324799999999989</v>
      </c>
      <c r="AQ200" s="103">
        <f>_xlfn.XLOOKUP($D200,'Compiled grid proposal'!$C$5:$C$22,'Compiled grid proposal'!O$5:O$22,"error",0,1)</f>
        <v>12.441599999999998</v>
      </c>
      <c r="AR200" s="103">
        <f>_xlfn.XLOOKUP($D200,'Compiled grid proposal'!$C$5:$C$22,'Compiled grid proposal'!P$5:P$22,"error",0,1)</f>
        <v>4.4789759999999985</v>
      </c>
      <c r="AS200" s="103">
        <f>_xlfn.XLOOKUP($D200,'Compiled grid proposal'!$C$5:$C$22,'Compiled grid proposal'!Q$5:Q$22,"error",0,1)</f>
        <v>14.929919999999996</v>
      </c>
      <c r="AT200" s="103">
        <f>_xlfn.XLOOKUP($D200,'Compiled grid proposal'!$C$5:$C$22,'Compiled grid proposal'!R$5:R$22,"error",0,1)</f>
        <v>5.3747711999999979</v>
      </c>
      <c r="AU200" s="103">
        <f>_xlfn.XLOOKUP($D200,'Compiled grid proposal'!$C$5:$C$22,'Compiled grid proposal'!S$5:S$22,"error",0,1)</f>
        <v>17.915903999999994</v>
      </c>
      <c r="AV200" s="103">
        <f>_xlfn.XLOOKUP($D200,'Compiled grid proposal'!$C$5:$C$22,'Compiled grid proposal'!T$5:T$22,"error",0,1)</f>
        <v>6.4497254399999973</v>
      </c>
      <c r="AW200" s="103">
        <f>_xlfn.XLOOKUP($D200,'Compiled grid proposal'!$C$5:$C$22,'Compiled grid proposal'!U$5:U$22,"error",0,1)</f>
        <v>21.499084799999991</v>
      </c>
      <c r="AX200" s="103">
        <f>_xlfn.XLOOKUP($D200,'Compiled grid proposal'!$C$5:$C$22,'Compiled grid proposal'!V$5:V$22,"error",0,1)</f>
        <v>8.5499999999999989</v>
      </c>
      <c r="AY200" s="103">
        <f>_xlfn.XLOOKUP($D200,'Compiled grid proposal'!$C$5:$C$22,'Compiled grid proposal'!W$5:W$22,"error",0,1)</f>
        <v>28.5</v>
      </c>
      <c r="BA200" s="115">
        <f t="shared" si="120"/>
        <v>0.89999999999999991</v>
      </c>
      <c r="BB200" s="115">
        <f t="shared" si="121"/>
        <v>0</v>
      </c>
      <c r="BC200" s="115">
        <f t="shared" si="122"/>
        <v>-0.20000000000000018</v>
      </c>
      <c r="BD200" s="115">
        <f t="shared" si="123"/>
        <v>0</v>
      </c>
      <c r="BE200" s="115">
        <f t="shared" si="124"/>
        <v>-0.8400000000000003</v>
      </c>
      <c r="BF200" s="115">
        <f t="shared" si="125"/>
        <v>-1.8000000000000007</v>
      </c>
      <c r="BG200" s="115">
        <f t="shared" si="126"/>
        <v>-1.4080000000000004</v>
      </c>
      <c r="BH200" s="115">
        <f t="shared" si="127"/>
        <v>-3.3600000000000012</v>
      </c>
      <c r="BI200" s="115">
        <f t="shared" si="128"/>
        <v>-8.9396000000000022</v>
      </c>
      <c r="BJ200" s="115">
        <f t="shared" si="129"/>
        <v>-3.6320000000000014</v>
      </c>
      <c r="BK200" s="115">
        <f t="shared" si="130"/>
        <v>-10.267520000000001</v>
      </c>
      <c r="BL200" s="115">
        <f t="shared" si="131"/>
        <v>-5.5584000000000024</v>
      </c>
      <c r="BM200" s="115">
        <f t="shared" si="132"/>
        <v>-12.521024000000001</v>
      </c>
      <c r="BN200" s="115">
        <f t="shared" si="133"/>
        <v>-7.0700800000000044</v>
      </c>
      <c r="BO200" s="115">
        <f t="shared" si="134"/>
        <v>-16.625228800000002</v>
      </c>
      <c r="BP200" s="115">
        <f t="shared" si="135"/>
        <v>-11.084096000000006</v>
      </c>
      <c r="BQ200" s="115">
        <f t="shared" si="136"/>
        <v>-26.550274560000002</v>
      </c>
      <c r="BR200" s="115">
        <f t="shared" si="137"/>
        <v>-21.500915200000009</v>
      </c>
      <c r="BS200" s="115">
        <f t="shared" si="138"/>
        <v>-34.450000000000003</v>
      </c>
      <c r="BT200" s="115">
        <f t="shared" si="139"/>
        <v>-28.5</v>
      </c>
      <c r="BV200" s="116" t="e">
        <f t="shared" si="140"/>
        <v>#DIV/0!</v>
      </c>
      <c r="BW200" s="116">
        <f t="shared" si="141"/>
        <v>0</v>
      </c>
      <c r="BX200" s="116">
        <f t="shared" si="142"/>
        <v>-0.10000000000000009</v>
      </c>
      <c r="BY200" s="116">
        <f t="shared" si="143"/>
        <v>0</v>
      </c>
      <c r="BZ200" s="116">
        <f t="shared" si="144"/>
        <v>-0.28000000000000008</v>
      </c>
      <c r="CA200" s="116">
        <f t="shared" si="145"/>
        <v>-0.20000000000000007</v>
      </c>
      <c r="CB200" s="116">
        <f t="shared" si="146"/>
        <v>-0.35200000000000009</v>
      </c>
      <c r="CC200" s="116">
        <f t="shared" si="147"/>
        <v>-0.28000000000000008</v>
      </c>
      <c r="CD200" s="116">
        <f t="shared" si="148"/>
        <v>-0.74187551867219936</v>
      </c>
      <c r="CE200" s="116">
        <f t="shared" si="149"/>
        <v>-0.25942857142857151</v>
      </c>
      <c r="CF200" s="116">
        <f t="shared" si="150"/>
        <v>-0.73339428571428578</v>
      </c>
      <c r="CG200" s="116">
        <f t="shared" si="151"/>
        <v>-0.30880000000000013</v>
      </c>
      <c r="CH200" s="116">
        <f t="shared" si="152"/>
        <v>-0.73653082352941179</v>
      </c>
      <c r="CI200" s="116">
        <f t="shared" si="153"/>
        <v>-0.32136727272727295</v>
      </c>
      <c r="CJ200" s="116">
        <f t="shared" si="154"/>
        <v>-0.75569221818181831</v>
      </c>
      <c r="CK200" s="116">
        <f t="shared" si="155"/>
        <v>-0.38221020689655194</v>
      </c>
      <c r="CL200" s="116">
        <f t="shared" si="156"/>
        <v>-0.80455377454545463</v>
      </c>
      <c r="CM200" s="116">
        <f t="shared" si="157"/>
        <v>-0.50002128372093047</v>
      </c>
      <c r="CN200" s="116">
        <f t="shared" si="158"/>
        <v>-0.80116279069767449</v>
      </c>
      <c r="CO200" s="116">
        <f t="shared" si="159"/>
        <v>-0.5</v>
      </c>
    </row>
    <row r="201" spans="1:93" ht="14.5" thickBot="1">
      <c r="A201" s="32" t="s">
        <v>220</v>
      </c>
      <c r="B201" s="33" t="s">
        <v>14</v>
      </c>
      <c r="C201" s="97">
        <v>2</v>
      </c>
      <c r="D201" s="33">
        <v>2</v>
      </c>
      <c r="E201" s="33">
        <v>2</v>
      </c>
      <c r="F201" s="33"/>
      <c r="G201" s="33"/>
      <c r="H201" s="33"/>
      <c r="I201" s="33"/>
      <c r="K201" s="103">
        <f>_xlfn.XLOOKUP($C201,'SQUO grid'!$B$4:$B$18,'SQUO grid'!C$4:C$18,"error",0,1)</f>
        <v>0</v>
      </c>
      <c r="L201" s="103">
        <f>_xlfn.XLOOKUP($C201,'SQUO grid'!$B$4:$B$18,'SQUO grid'!D$4:D$18,"error",0,1)</f>
        <v>3</v>
      </c>
      <c r="M201" s="103">
        <f>_xlfn.XLOOKUP($C201,'SQUO grid'!$B$4:$B$18,'SQUO grid'!E$4:E$18,"error",0,1)</f>
        <v>2</v>
      </c>
      <c r="N201" s="103">
        <f>_xlfn.XLOOKUP($C201,'SQUO grid'!$B$4:$B$18,'SQUO grid'!F$4:F$18,"error",0,1)</f>
        <v>6</v>
      </c>
      <c r="O201" s="103">
        <f>_xlfn.XLOOKUP($C201,'SQUO grid'!$B$4:$B$18,'SQUO grid'!G$4:G$18,"error",0,1)</f>
        <v>3</v>
      </c>
      <c r="P201" s="103">
        <f>_xlfn.XLOOKUP($C201,'SQUO grid'!$B$4:$B$18,'SQUO grid'!H$4:H$18,"error",0,1)</f>
        <v>9</v>
      </c>
      <c r="Q201" s="103">
        <f>_xlfn.XLOOKUP($C201,'SQUO grid'!$B$4:$B$18,'SQUO grid'!I$4:I$18,"error",0,1)</f>
        <v>4</v>
      </c>
      <c r="R201" s="103">
        <f>_xlfn.XLOOKUP($C201,'SQUO grid'!$B$4:$B$18,'SQUO grid'!J$4:J$18,"error",0,1)</f>
        <v>12</v>
      </c>
      <c r="S201" s="103">
        <f>_xlfn.XLOOKUP($C201,'SQUO grid'!$B$4:$B$18,'SQUO grid'!K$4:K$18,"error",0,1)</f>
        <v>12.05</v>
      </c>
      <c r="T201" s="103">
        <f>_xlfn.XLOOKUP($C201,'SQUO grid'!$B$4:$B$18,'SQUO grid'!L$4:L$18,"error",0,1)</f>
        <v>14</v>
      </c>
      <c r="U201" s="103">
        <f>_xlfn.XLOOKUP($C201,'SQUO grid'!$B$4:$B$18,'SQUO grid'!M$4:M$18,"error",0,1)</f>
        <v>14</v>
      </c>
      <c r="V201" s="103">
        <f>_xlfn.XLOOKUP($C201,'SQUO grid'!$B$4:$B$18,'SQUO grid'!N$4:N$18,"error",0,1)</f>
        <v>18</v>
      </c>
      <c r="W201" s="103">
        <f>_xlfn.XLOOKUP($C201,'SQUO grid'!$B$4:$B$18,'SQUO grid'!O$4:O$18,"error",0,1)</f>
        <v>17</v>
      </c>
      <c r="X201" s="103">
        <f>_xlfn.XLOOKUP($C201,'SQUO grid'!$B$4:$B$18,'SQUO grid'!P$4:P$18,"error",0,1)</f>
        <v>22</v>
      </c>
      <c r="Y201" s="103">
        <f>_xlfn.XLOOKUP($C201,'SQUO grid'!$B$4:$B$18,'SQUO grid'!Q$4:Q$18,"error",0,1)</f>
        <v>22</v>
      </c>
      <c r="Z201" s="103">
        <f>_xlfn.XLOOKUP($C201,'SQUO grid'!$B$4:$B$18,'SQUO grid'!R$4:R$18,"error",0,1)</f>
        <v>29</v>
      </c>
      <c r="AA201" s="103">
        <f>_xlfn.XLOOKUP($C201,'SQUO grid'!$B$4:$B$18,'SQUO grid'!S$4:S$18,"error",0,1)</f>
        <v>33</v>
      </c>
      <c r="AB201" s="103">
        <f>_xlfn.XLOOKUP($C201,'SQUO grid'!$B$4:$B$18,'SQUO grid'!T$4:T$18,"error",0,1)</f>
        <v>43</v>
      </c>
      <c r="AC201" s="103">
        <f>_xlfn.XLOOKUP($C201,'SQUO grid'!$B$4:$B$18,'SQUO grid'!U$4:U$18,"error",0,1)</f>
        <v>43</v>
      </c>
      <c r="AD201" s="103">
        <f>_xlfn.XLOOKUP($C201,'SQUO grid'!$B$4:$B$18,'SQUO grid'!V$4:V$18,"error",0,1)</f>
        <v>57</v>
      </c>
      <c r="AF201" s="103">
        <f>_xlfn.XLOOKUP($D201,'Compiled grid proposal'!$C$5:$C$22,'Compiled grid proposal'!D$5:D$22,"error",0,1)</f>
        <v>0.89999999999999991</v>
      </c>
      <c r="AG201" s="103">
        <f>_xlfn.XLOOKUP($D201,'Compiled grid proposal'!$C$5:$C$22,'Compiled grid proposal'!E$5:E$22,"error",0,1)</f>
        <v>3</v>
      </c>
      <c r="AH201" s="103">
        <f>_xlfn.XLOOKUP($D201,'Compiled grid proposal'!$C$5:$C$22,'Compiled grid proposal'!F$5:F$22,"error",0,1)</f>
        <v>1.7999999999999998</v>
      </c>
      <c r="AI201" s="103">
        <f>_xlfn.XLOOKUP($D201,'Compiled grid proposal'!$C$5:$C$22,'Compiled grid proposal'!G$5:G$22,"error",0,1)</f>
        <v>6</v>
      </c>
      <c r="AJ201" s="103">
        <f>_xlfn.XLOOKUP($D201,'Compiled grid proposal'!$C$5:$C$22,'Compiled grid proposal'!H$5:H$22,"error",0,1)</f>
        <v>2.1599999999999997</v>
      </c>
      <c r="AK201" s="103">
        <f>_xlfn.XLOOKUP($D201,'Compiled grid proposal'!$C$5:$C$22,'Compiled grid proposal'!I$5:I$22,"error",0,1)</f>
        <v>7.1999999999999993</v>
      </c>
      <c r="AL201" s="103">
        <f>_xlfn.XLOOKUP($D201,'Compiled grid proposal'!$C$5:$C$22,'Compiled grid proposal'!J$5:J$22,"error",0,1)</f>
        <v>2.5919999999999996</v>
      </c>
      <c r="AM201" s="103">
        <f>_xlfn.XLOOKUP($D201,'Compiled grid proposal'!$C$5:$C$22,'Compiled grid proposal'!K$5:K$22,"error",0,1)</f>
        <v>8.6399999999999988</v>
      </c>
      <c r="AN201" s="103">
        <f>_xlfn.XLOOKUP($D201,'Compiled grid proposal'!$C$5:$C$22,'Compiled grid proposal'!L$5:L$22,"error",0,1)</f>
        <v>3.1103999999999994</v>
      </c>
      <c r="AO201" s="103">
        <f>_xlfn.XLOOKUP($D201,'Compiled grid proposal'!$C$5:$C$22,'Compiled grid proposal'!M$5:M$22,"error",0,1)</f>
        <v>10.367999999999999</v>
      </c>
      <c r="AP201" s="103">
        <f>_xlfn.XLOOKUP($D201,'Compiled grid proposal'!$C$5:$C$22,'Compiled grid proposal'!N$5:N$22,"error",0,1)</f>
        <v>3.7324799999999989</v>
      </c>
      <c r="AQ201" s="103">
        <f>_xlfn.XLOOKUP($D201,'Compiled grid proposal'!$C$5:$C$22,'Compiled grid proposal'!O$5:O$22,"error",0,1)</f>
        <v>12.441599999999998</v>
      </c>
      <c r="AR201" s="103">
        <f>_xlfn.XLOOKUP($D201,'Compiled grid proposal'!$C$5:$C$22,'Compiled grid proposal'!P$5:P$22,"error",0,1)</f>
        <v>4.4789759999999985</v>
      </c>
      <c r="AS201" s="103">
        <f>_xlfn.XLOOKUP($D201,'Compiled grid proposal'!$C$5:$C$22,'Compiled grid proposal'!Q$5:Q$22,"error",0,1)</f>
        <v>14.929919999999996</v>
      </c>
      <c r="AT201" s="103">
        <f>_xlfn.XLOOKUP($D201,'Compiled grid proposal'!$C$5:$C$22,'Compiled grid proposal'!R$5:R$22,"error",0,1)</f>
        <v>5.3747711999999979</v>
      </c>
      <c r="AU201" s="103">
        <f>_xlfn.XLOOKUP($D201,'Compiled grid proposal'!$C$5:$C$22,'Compiled grid proposal'!S$5:S$22,"error",0,1)</f>
        <v>17.915903999999994</v>
      </c>
      <c r="AV201" s="103">
        <f>_xlfn.XLOOKUP($D201,'Compiled grid proposal'!$C$5:$C$22,'Compiled grid proposal'!T$5:T$22,"error",0,1)</f>
        <v>6.4497254399999973</v>
      </c>
      <c r="AW201" s="103">
        <f>_xlfn.XLOOKUP($D201,'Compiled grid proposal'!$C$5:$C$22,'Compiled grid proposal'!U$5:U$22,"error",0,1)</f>
        <v>21.499084799999991</v>
      </c>
      <c r="AX201" s="103">
        <f>_xlfn.XLOOKUP($D201,'Compiled grid proposal'!$C$5:$C$22,'Compiled grid proposal'!V$5:V$22,"error",0,1)</f>
        <v>8.5499999999999989</v>
      </c>
      <c r="AY201" s="103">
        <f>_xlfn.XLOOKUP($D201,'Compiled grid proposal'!$C$5:$C$22,'Compiled grid proposal'!W$5:W$22,"error",0,1)</f>
        <v>28.5</v>
      </c>
      <c r="BA201" s="115">
        <f t="shared" si="120"/>
        <v>0.89999999999999991</v>
      </c>
      <c r="BB201" s="115">
        <f t="shared" si="121"/>
        <v>0</v>
      </c>
      <c r="BC201" s="115">
        <f t="shared" si="122"/>
        <v>-0.20000000000000018</v>
      </c>
      <c r="BD201" s="115">
        <f t="shared" si="123"/>
        <v>0</v>
      </c>
      <c r="BE201" s="115">
        <f t="shared" si="124"/>
        <v>-0.8400000000000003</v>
      </c>
      <c r="BF201" s="115">
        <f t="shared" si="125"/>
        <v>-1.8000000000000007</v>
      </c>
      <c r="BG201" s="115">
        <f t="shared" si="126"/>
        <v>-1.4080000000000004</v>
      </c>
      <c r="BH201" s="115">
        <f t="shared" si="127"/>
        <v>-3.3600000000000012</v>
      </c>
      <c r="BI201" s="115">
        <f t="shared" si="128"/>
        <v>-8.9396000000000022</v>
      </c>
      <c r="BJ201" s="115">
        <f t="shared" si="129"/>
        <v>-3.6320000000000014</v>
      </c>
      <c r="BK201" s="115">
        <f t="shared" si="130"/>
        <v>-10.267520000000001</v>
      </c>
      <c r="BL201" s="115">
        <f t="shared" si="131"/>
        <v>-5.5584000000000024</v>
      </c>
      <c r="BM201" s="115">
        <f t="shared" si="132"/>
        <v>-12.521024000000001</v>
      </c>
      <c r="BN201" s="115">
        <f t="shared" si="133"/>
        <v>-7.0700800000000044</v>
      </c>
      <c r="BO201" s="115">
        <f t="shared" si="134"/>
        <v>-16.625228800000002</v>
      </c>
      <c r="BP201" s="115">
        <f t="shared" si="135"/>
        <v>-11.084096000000006</v>
      </c>
      <c r="BQ201" s="115">
        <f t="shared" si="136"/>
        <v>-26.550274560000002</v>
      </c>
      <c r="BR201" s="115">
        <f t="shared" si="137"/>
        <v>-21.500915200000009</v>
      </c>
      <c r="BS201" s="115">
        <f t="shared" si="138"/>
        <v>-34.450000000000003</v>
      </c>
      <c r="BT201" s="115">
        <f t="shared" si="139"/>
        <v>-28.5</v>
      </c>
      <c r="BV201" s="116" t="e">
        <f t="shared" si="140"/>
        <v>#DIV/0!</v>
      </c>
      <c r="BW201" s="116">
        <f t="shared" si="141"/>
        <v>0</v>
      </c>
      <c r="BX201" s="116">
        <f t="shared" si="142"/>
        <v>-0.10000000000000009</v>
      </c>
      <c r="BY201" s="116">
        <f t="shared" si="143"/>
        <v>0</v>
      </c>
      <c r="BZ201" s="116">
        <f t="shared" si="144"/>
        <v>-0.28000000000000008</v>
      </c>
      <c r="CA201" s="116">
        <f t="shared" si="145"/>
        <v>-0.20000000000000007</v>
      </c>
      <c r="CB201" s="116">
        <f t="shared" si="146"/>
        <v>-0.35200000000000009</v>
      </c>
      <c r="CC201" s="116">
        <f t="shared" si="147"/>
        <v>-0.28000000000000008</v>
      </c>
      <c r="CD201" s="116">
        <f t="shared" si="148"/>
        <v>-0.74187551867219936</v>
      </c>
      <c r="CE201" s="116">
        <f t="shared" si="149"/>
        <v>-0.25942857142857151</v>
      </c>
      <c r="CF201" s="116">
        <f t="shared" si="150"/>
        <v>-0.73339428571428578</v>
      </c>
      <c r="CG201" s="116">
        <f t="shared" si="151"/>
        <v>-0.30880000000000013</v>
      </c>
      <c r="CH201" s="116">
        <f t="shared" si="152"/>
        <v>-0.73653082352941179</v>
      </c>
      <c r="CI201" s="116">
        <f t="shared" si="153"/>
        <v>-0.32136727272727295</v>
      </c>
      <c r="CJ201" s="116">
        <f t="shared" si="154"/>
        <v>-0.75569221818181831</v>
      </c>
      <c r="CK201" s="116">
        <f t="shared" si="155"/>
        <v>-0.38221020689655194</v>
      </c>
      <c r="CL201" s="116">
        <f t="shared" si="156"/>
        <v>-0.80455377454545463</v>
      </c>
      <c r="CM201" s="116">
        <f t="shared" si="157"/>
        <v>-0.50002128372093047</v>
      </c>
      <c r="CN201" s="116">
        <f t="shared" si="158"/>
        <v>-0.80116279069767449</v>
      </c>
      <c r="CO201" s="116">
        <f t="shared" si="159"/>
        <v>-0.5</v>
      </c>
    </row>
    <row r="202" spans="1:93" ht="14.5" thickBot="1">
      <c r="A202" s="32" t="s">
        <v>221</v>
      </c>
      <c r="B202" s="33" t="s">
        <v>14</v>
      </c>
      <c r="C202" s="97">
        <v>2</v>
      </c>
      <c r="D202" s="33">
        <v>2</v>
      </c>
      <c r="E202" s="33">
        <v>4</v>
      </c>
      <c r="F202" s="33"/>
      <c r="G202" s="33"/>
      <c r="H202" s="33"/>
      <c r="I202" s="33" t="s">
        <v>18</v>
      </c>
      <c r="K202" s="103">
        <f>_xlfn.XLOOKUP($C202,'SQUO grid'!$B$4:$B$18,'SQUO grid'!C$4:C$18,"error",0,1)</f>
        <v>0</v>
      </c>
      <c r="L202" s="103">
        <f>_xlfn.XLOOKUP($C202,'SQUO grid'!$B$4:$B$18,'SQUO grid'!D$4:D$18,"error",0,1)</f>
        <v>3</v>
      </c>
      <c r="M202" s="103">
        <f>_xlfn.XLOOKUP($C202,'SQUO grid'!$B$4:$B$18,'SQUO grid'!E$4:E$18,"error",0,1)</f>
        <v>2</v>
      </c>
      <c r="N202" s="103">
        <f>_xlfn.XLOOKUP($C202,'SQUO grid'!$B$4:$B$18,'SQUO grid'!F$4:F$18,"error",0,1)</f>
        <v>6</v>
      </c>
      <c r="O202" s="103">
        <f>_xlfn.XLOOKUP($C202,'SQUO grid'!$B$4:$B$18,'SQUO grid'!G$4:G$18,"error",0,1)</f>
        <v>3</v>
      </c>
      <c r="P202" s="103">
        <f>_xlfn.XLOOKUP($C202,'SQUO grid'!$B$4:$B$18,'SQUO grid'!H$4:H$18,"error",0,1)</f>
        <v>9</v>
      </c>
      <c r="Q202" s="103">
        <f>_xlfn.XLOOKUP($C202,'SQUO grid'!$B$4:$B$18,'SQUO grid'!I$4:I$18,"error",0,1)</f>
        <v>4</v>
      </c>
      <c r="R202" s="103">
        <f>_xlfn.XLOOKUP($C202,'SQUO grid'!$B$4:$B$18,'SQUO grid'!J$4:J$18,"error",0,1)</f>
        <v>12</v>
      </c>
      <c r="S202" s="103">
        <f>_xlfn.XLOOKUP($C202,'SQUO grid'!$B$4:$B$18,'SQUO grid'!K$4:K$18,"error",0,1)</f>
        <v>12.05</v>
      </c>
      <c r="T202" s="103">
        <f>_xlfn.XLOOKUP($C202,'SQUO grid'!$B$4:$B$18,'SQUO grid'!L$4:L$18,"error",0,1)</f>
        <v>14</v>
      </c>
      <c r="U202" s="103">
        <f>_xlfn.XLOOKUP($C202,'SQUO grid'!$B$4:$B$18,'SQUO grid'!M$4:M$18,"error",0,1)</f>
        <v>14</v>
      </c>
      <c r="V202" s="103">
        <f>_xlfn.XLOOKUP($C202,'SQUO grid'!$B$4:$B$18,'SQUO grid'!N$4:N$18,"error",0,1)</f>
        <v>18</v>
      </c>
      <c r="W202" s="103">
        <f>_xlfn.XLOOKUP($C202,'SQUO grid'!$B$4:$B$18,'SQUO grid'!O$4:O$18,"error",0,1)</f>
        <v>17</v>
      </c>
      <c r="X202" s="103">
        <f>_xlfn.XLOOKUP($C202,'SQUO grid'!$B$4:$B$18,'SQUO grid'!P$4:P$18,"error",0,1)</f>
        <v>22</v>
      </c>
      <c r="Y202" s="103">
        <f>_xlfn.XLOOKUP($C202,'SQUO grid'!$B$4:$B$18,'SQUO grid'!Q$4:Q$18,"error",0,1)</f>
        <v>22</v>
      </c>
      <c r="Z202" s="103">
        <f>_xlfn.XLOOKUP($C202,'SQUO grid'!$B$4:$B$18,'SQUO grid'!R$4:R$18,"error",0,1)</f>
        <v>29</v>
      </c>
      <c r="AA202" s="103">
        <f>_xlfn.XLOOKUP($C202,'SQUO grid'!$B$4:$B$18,'SQUO grid'!S$4:S$18,"error",0,1)</f>
        <v>33</v>
      </c>
      <c r="AB202" s="103">
        <f>_xlfn.XLOOKUP($C202,'SQUO grid'!$B$4:$B$18,'SQUO grid'!T$4:T$18,"error",0,1)</f>
        <v>43</v>
      </c>
      <c r="AC202" s="103">
        <f>_xlfn.XLOOKUP($C202,'SQUO grid'!$B$4:$B$18,'SQUO grid'!U$4:U$18,"error",0,1)</f>
        <v>43</v>
      </c>
      <c r="AD202" s="103">
        <f>_xlfn.XLOOKUP($C202,'SQUO grid'!$B$4:$B$18,'SQUO grid'!V$4:V$18,"error",0,1)</f>
        <v>57</v>
      </c>
      <c r="AF202" s="103">
        <f>_xlfn.XLOOKUP($D202,'Compiled grid proposal'!$C$5:$C$22,'Compiled grid proposal'!D$5:D$22,"error",0,1)</f>
        <v>0.89999999999999991</v>
      </c>
      <c r="AG202" s="103">
        <f>_xlfn.XLOOKUP($D202,'Compiled grid proposal'!$C$5:$C$22,'Compiled grid proposal'!E$5:E$22,"error",0,1)</f>
        <v>3</v>
      </c>
      <c r="AH202" s="103">
        <f>_xlfn.XLOOKUP($D202,'Compiled grid proposal'!$C$5:$C$22,'Compiled grid proposal'!F$5:F$22,"error",0,1)</f>
        <v>1.7999999999999998</v>
      </c>
      <c r="AI202" s="103">
        <f>_xlfn.XLOOKUP($D202,'Compiled grid proposal'!$C$5:$C$22,'Compiled grid proposal'!G$5:G$22,"error",0,1)</f>
        <v>6</v>
      </c>
      <c r="AJ202" s="103">
        <f>_xlfn.XLOOKUP($D202,'Compiled grid proposal'!$C$5:$C$22,'Compiled grid proposal'!H$5:H$22,"error",0,1)</f>
        <v>2.1599999999999997</v>
      </c>
      <c r="AK202" s="103">
        <f>_xlfn.XLOOKUP($D202,'Compiled grid proposal'!$C$5:$C$22,'Compiled grid proposal'!I$5:I$22,"error",0,1)</f>
        <v>7.1999999999999993</v>
      </c>
      <c r="AL202" s="103">
        <f>_xlfn.XLOOKUP($D202,'Compiled grid proposal'!$C$5:$C$22,'Compiled grid proposal'!J$5:J$22,"error",0,1)</f>
        <v>2.5919999999999996</v>
      </c>
      <c r="AM202" s="103">
        <f>_xlfn.XLOOKUP($D202,'Compiled grid proposal'!$C$5:$C$22,'Compiled grid proposal'!K$5:K$22,"error",0,1)</f>
        <v>8.6399999999999988</v>
      </c>
      <c r="AN202" s="103">
        <f>_xlfn.XLOOKUP($D202,'Compiled grid proposal'!$C$5:$C$22,'Compiled grid proposal'!L$5:L$22,"error",0,1)</f>
        <v>3.1103999999999994</v>
      </c>
      <c r="AO202" s="103">
        <f>_xlfn.XLOOKUP($D202,'Compiled grid proposal'!$C$5:$C$22,'Compiled grid proposal'!M$5:M$22,"error",0,1)</f>
        <v>10.367999999999999</v>
      </c>
      <c r="AP202" s="103">
        <f>_xlfn.XLOOKUP($D202,'Compiled grid proposal'!$C$5:$C$22,'Compiled grid proposal'!N$5:N$22,"error",0,1)</f>
        <v>3.7324799999999989</v>
      </c>
      <c r="AQ202" s="103">
        <f>_xlfn.XLOOKUP($D202,'Compiled grid proposal'!$C$5:$C$22,'Compiled grid proposal'!O$5:O$22,"error",0,1)</f>
        <v>12.441599999999998</v>
      </c>
      <c r="AR202" s="103">
        <f>_xlfn.XLOOKUP($D202,'Compiled grid proposal'!$C$5:$C$22,'Compiled grid proposal'!P$5:P$22,"error",0,1)</f>
        <v>4.4789759999999985</v>
      </c>
      <c r="AS202" s="103">
        <f>_xlfn.XLOOKUP($D202,'Compiled grid proposal'!$C$5:$C$22,'Compiled grid proposal'!Q$5:Q$22,"error",0,1)</f>
        <v>14.929919999999996</v>
      </c>
      <c r="AT202" s="103">
        <f>_xlfn.XLOOKUP($D202,'Compiled grid proposal'!$C$5:$C$22,'Compiled grid proposal'!R$5:R$22,"error",0,1)</f>
        <v>5.3747711999999979</v>
      </c>
      <c r="AU202" s="103">
        <f>_xlfn.XLOOKUP($D202,'Compiled grid proposal'!$C$5:$C$22,'Compiled grid proposal'!S$5:S$22,"error",0,1)</f>
        <v>17.915903999999994</v>
      </c>
      <c r="AV202" s="103">
        <f>_xlfn.XLOOKUP($D202,'Compiled grid proposal'!$C$5:$C$22,'Compiled grid proposal'!T$5:T$22,"error",0,1)</f>
        <v>6.4497254399999973</v>
      </c>
      <c r="AW202" s="103">
        <f>_xlfn.XLOOKUP($D202,'Compiled grid proposal'!$C$5:$C$22,'Compiled grid proposal'!U$5:U$22,"error",0,1)</f>
        <v>21.499084799999991</v>
      </c>
      <c r="AX202" s="103">
        <f>_xlfn.XLOOKUP($D202,'Compiled grid proposal'!$C$5:$C$22,'Compiled grid proposal'!V$5:V$22,"error",0,1)</f>
        <v>8.5499999999999989</v>
      </c>
      <c r="AY202" s="103">
        <f>_xlfn.XLOOKUP($D202,'Compiled grid proposal'!$C$5:$C$22,'Compiled grid proposal'!W$5:W$22,"error",0,1)</f>
        <v>28.5</v>
      </c>
      <c r="BA202" s="115">
        <f t="shared" si="120"/>
        <v>0.89999999999999991</v>
      </c>
      <c r="BB202" s="115">
        <f t="shared" si="121"/>
        <v>0</v>
      </c>
      <c r="BC202" s="115">
        <f t="shared" si="122"/>
        <v>-0.20000000000000018</v>
      </c>
      <c r="BD202" s="115">
        <f t="shared" si="123"/>
        <v>0</v>
      </c>
      <c r="BE202" s="115">
        <f t="shared" si="124"/>
        <v>-0.8400000000000003</v>
      </c>
      <c r="BF202" s="115">
        <f t="shared" si="125"/>
        <v>-1.8000000000000007</v>
      </c>
      <c r="BG202" s="115">
        <f t="shared" si="126"/>
        <v>-1.4080000000000004</v>
      </c>
      <c r="BH202" s="115">
        <f t="shared" si="127"/>
        <v>-3.3600000000000012</v>
      </c>
      <c r="BI202" s="115">
        <f t="shared" si="128"/>
        <v>-8.9396000000000022</v>
      </c>
      <c r="BJ202" s="115">
        <f t="shared" si="129"/>
        <v>-3.6320000000000014</v>
      </c>
      <c r="BK202" s="115">
        <f t="shared" si="130"/>
        <v>-10.267520000000001</v>
      </c>
      <c r="BL202" s="115">
        <f t="shared" si="131"/>
        <v>-5.5584000000000024</v>
      </c>
      <c r="BM202" s="115">
        <f t="shared" si="132"/>
        <v>-12.521024000000001</v>
      </c>
      <c r="BN202" s="115">
        <f t="shared" si="133"/>
        <v>-7.0700800000000044</v>
      </c>
      <c r="BO202" s="115">
        <f t="shared" si="134"/>
        <v>-16.625228800000002</v>
      </c>
      <c r="BP202" s="115">
        <f t="shared" si="135"/>
        <v>-11.084096000000006</v>
      </c>
      <c r="BQ202" s="115">
        <f t="shared" si="136"/>
        <v>-26.550274560000002</v>
      </c>
      <c r="BR202" s="115">
        <f t="shared" si="137"/>
        <v>-21.500915200000009</v>
      </c>
      <c r="BS202" s="115">
        <f t="shared" si="138"/>
        <v>-34.450000000000003</v>
      </c>
      <c r="BT202" s="115">
        <f t="shared" si="139"/>
        <v>-28.5</v>
      </c>
      <c r="BV202" s="116" t="e">
        <f t="shared" si="140"/>
        <v>#DIV/0!</v>
      </c>
      <c r="BW202" s="116">
        <f t="shared" si="141"/>
        <v>0</v>
      </c>
      <c r="BX202" s="116">
        <f t="shared" si="142"/>
        <v>-0.10000000000000009</v>
      </c>
      <c r="BY202" s="116">
        <f t="shared" si="143"/>
        <v>0</v>
      </c>
      <c r="BZ202" s="116">
        <f t="shared" si="144"/>
        <v>-0.28000000000000008</v>
      </c>
      <c r="CA202" s="116">
        <f t="shared" si="145"/>
        <v>-0.20000000000000007</v>
      </c>
      <c r="CB202" s="116">
        <f t="shared" si="146"/>
        <v>-0.35200000000000009</v>
      </c>
      <c r="CC202" s="116">
        <f t="shared" si="147"/>
        <v>-0.28000000000000008</v>
      </c>
      <c r="CD202" s="116">
        <f t="shared" si="148"/>
        <v>-0.74187551867219936</v>
      </c>
      <c r="CE202" s="116">
        <f t="shared" si="149"/>
        <v>-0.25942857142857151</v>
      </c>
      <c r="CF202" s="116">
        <f t="shared" si="150"/>
        <v>-0.73339428571428578</v>
      </c>
      <c r="CG202" s="116">
        <f t="shared" si="151"/>
        <v>-0.30880000000000013</v>
      </c>
      <c r="CH202" s="116">
        <f t="shared" si="152"/>
        <v>-0.73653082352941179</v>
      </c>
      <c r="CI202" s="116">
        <f t="shared" si="153"/>
        <v>-0.32136727272727295</v>
      </c>
      <c r="CJ202" s="116">
        <f t="shared" si="154"/>
        <v>-0.75569221818181831</v>
      </c>
      <c r="CK202" s="116">
        <f t="shared" si="155"/>
        <v>-0.38221020689655194</v>
      </c>
      <c r="CL202" s="116">
        <f t="shared" si="156"/>
        <v>-0.80455377454545463</v>
      </c>
      <c r="CM202" s="116">
        <f t="shared" si="157"/>
        <v>-0.50002128372093047</v>
      </c>
      <c r="CN202" s="116">
        <f t="shared" si="158"/>
        <v>-0.80116279069767449</v>
      </c>
      <c r="CO202" s="116">
        <f t="shared" si="159"/>
        <v>-0.5</v>
      </c>
    </row>
    <row r="203" spans="1:93" ht="14.5" thickBot="1">
      <c r="A203" s="32" t="s">
        <v>222</v>
      </c>
      <c r="B203" s="33" t="s">
        <v>14</v>
      </c>
      <c r="C203" s="97">
        <v>2</v>
      </c>
      <c r="D203" s="33">
        <v>2</v>
      </c>
      <c r="E203" s="33">
        <v>2</v>
      </c>
      <c r="F203" s="33"/>
      <c r="G203" s="33"/>
      <c r="H203" s="33"/>
      <c r="I203" s="33"/>
      <c r="K203" s="103">
        <f>_xlfn.XLOOKUP($C203,'SQUO grid'!$B$4:$B$18,'SQUO grid'!C$4:C$18,"error",0,1)</f>
        <v>0</v>
      </c>
      <c r="L203" s="103">
        <f>_xlfn.XLOOKUP($C203,'SQUO grid'!$B$4:$B$18,'SQUO grid'!D$4:D$18,"error",0,1)</f>
        <v>3</v>
      </c>
      <c r="M203" s="103">
        <f>_xlfn.XLOOKUP($C203,'SQUO grid'!$B$4:$B$18,'SQUO grid'!E$4:E$18,"error",0,1)</f>
        <v>2</v>
      </c>
      <c r="N203" s="103">
        <f>_xlfn.XLOOKUP($C203,'SQUO grid'!$B$4:$B$18,'SQUO grid'!F$4:F$18,"error",0,1)</f>
        <v>6</v>
      </c>
      <c r="O203" s="103">
        <f>_xlfn.XLOOKUP($C203,'SQUO grid'!$B$4:$B$18,'SQUO grid'!G$4:G$18,"error",0,1)</f>
        <v>3</v>
      </c>
      <c r="P203" s="103">
        <f>_xlfn.XLOOKUP($C203,'SQUO grid'!$B$4:$B$18,'SQUO grid'!H$4:H$18,"error",0,1)</f>
        <v>9</v>
      </c>
      <c r="Q203" s="103">
        <f>_xlfn.XLOOKUP($C203,'SQUO grid'!$B$4:$B$18,'SQUO grid'!I$4:I$18,"error",0,1)</f>
        <v>4</v>
      </c>
      <c r="R203" s="103">
        <f>_xlfn.XLOOKUP($C203,'SQUO grid'!$B$4:$B$18,'SQUO grid'!J$4:J$18,"error",0,1)</f>
        <v>12</v>
      </c>
      <c r="S203" s="103">
        <f>_xlfn.XLOOKUP($C203,'SQUO grid'!$B$4:$B$18,'SQUO grid'!K$4:K$18,"error",0,1)</f>
        <v>12.05</v>
      </c>
      <c r="T203" s="103">
        <f>_xlfn.XLOOKUP($C203,'SQUO grid'!$B$4:$B$18,'SQUO grid'!L$4:L$18,"error",0,1)</f>
        <v>14</v>
      </c>
      <c r="U203" s="103">
        <f>_xlfn.XLOOKUP($C203,'SQUO grid'!$B$4:$B$18,'SQUO grid'!M$4:M$18,"error",0,1)</f>
        <v>14</v>
      </c>
      <c r="V203" s="103">
        <f>_xlfn.XLOOKUP($C203,'SQUO grid'!$B$4:$B$18,'SQUO grid'!N$4:N$18,"error",0,1)</f>
        <v>18</v>
      </c>
      <c r="W203" s="103">
        <f>_xlfn.XLOOKUP($C203,'SQUO grid'!$B$4:$B$18,'SQUO grid'!O$4:O$18,"error",0,1)</f>
        <v>17</v>
      </c>
      <c r="X203" s="103">
        <f>_xlfn.XLOOKUP($C203,'SQUO grid'!$B$4:$B$18,'SQUO grid'!P$4:P$18,"error",0,1)</f>
        <v>22</v>
      </c>
      <c r="Y203" s="103">
        <f>_xlfn.XLOOKUP($C203,'SQUO grid'!$B$4:$B$18,'SQUO grid'!Q$4:Q$18,"error",0,1)</f>
        <v>22</v>
      </c>
      <c r="Z203" s="103">
        <f>_xlfn.XLOOKUP($C203,'SQUO grid'!$B$4:$B$18,'SQUO grid'!R$4:R$18,"error",0,1)</f>
        <v>29</v>
      </c>
      <c r="AA203" s="103">
        <f>_xlfn.XLOOKUP($C203,'SQUO grid'!$B$4:$B$18,'SQUO grid'!S$4:S$18,"error",0,1)</f>
        <v>33</v>
      </c>
      <c r="AB203" s="103">
        <f>_xlfn.XLOOKUP($C203,'SQUO grid'!$B$4:$B$18,'SQUO grid'!T$4:T$18,"error",0,1)</f>
        <v>43</v>
      </c>
      <c r="AC203" s="103">
        <f>_xlfn.XLOOKUP($C203,'SQUO grid'!$B$4:$B$18,'SQUO grid'!U$4:U$18,"error",0,1)</f>
        <v>43</v>
      </c>
      <c r="AD203" s="103">
        <f>_xlfn.XLOOKUP($C203,'SQUO grid'!$B$4:$B$18,'SQUO grid'!V$4:V$18,"error",0,1)</f>
        <v>57</v>
      </c>
      <c r="AF203" s="103">
        <f>_xlfn.XLOOKUP($D203,'Compiled grid proposal'!$C$5:$C$22,'Compiled grid proposal'!D$5:D$22,"error",0,1)</f>
        <v>0.89999999999999991</v>
      </c>
      <c r="AG203" s="103">
        <f>_xlfn.XLOOKUP($D203,'Compiled grid proposal'!$C$5:$C$22,'Compiled grid proposal'!E$5:E$22,"error",0,1)</f>
        <v>3</v>
      </c>
      <c r="AH203" s="103">
        <f>_xlfn.XLOOKUP($D203,'Compiled grid proposal'!$C$5:$C$22,'Compiled grid proposal'!F$5:F$22,"error",0,1)</f>
        <v>1.7999999999999998</v>
      </c>
      <c r="AI203" s="103">
        <f>_xlfn.XLOOKUP($D203,'Compiled grid proposal'!$C$5:$C$22,'Compiled grid proposal'!G$5:G$22,"error",0,1)</f>
        <v>6</v>
      </c>
      <c r="AJ203" s="103">
        <f>_xlfn.XLOOKUP($D203,'Compiled grid proposal'!$C$5:$C$22,'Compiled grid proposal'!H$5:H$22,"error",0,1)</f>
        <v>2.1599999999999997</v>
      </c>
      <c r="AK203" s="103">
        <f>_xlfn.XLOOKUP($D203,'Compiled grid proposal'!$C$5:$C$22,'Compiled grid proposal'!I$5:I$22,"error",0,1)</f>
        <v>7.1999999999999993</v>
      </c>
      <c r="AL203" s="103">
        <f>_xlfn.XLOOKUP($D203,'Compiled grid proposal'!$C$5:$C$22,'Compiled grid proposal'!J$5:J$22,"error",0,1)</f>
        <v>2.5919999999999996</v>
      </c>
      <c r="AM203" s="103">
        <f>_xlfn.XLOOKUP($D203,'Compiled grid proposal'!$C$5:$C$22,'Compiled grid proposal'!K$5:K$22,"error",0,1)</f>
        <v>8.6399999999999988</v>
      </c>
      <c r="AN203" s="103">
        <f>_xlfn.XLOOKUP($D203,'Compiled grid proposal'!$C$5:$C$22,'Compiled grid proposal'!L$5:L$22,"error",0,1)</f>
        <v>3.1103999999999994</v>
      </c>
      <c r="AO203" s="103">
        <f>_xlfn.XLOOKUP($D203,'Compiled grid proposal'!$C$5:$C$22,'Compiled grid proposal'!M$5:M$22,"error",0,1)</f>
        <v>10.367999999999999</v>
      </c>
      <c r="AP203" s="103">
        <f>_xlfn.XLOOKUP($D203,'Compiled grid proposal'!$C$5:$C$22,'Compiled grid proposal'!N$5:N$22,"error",0,1)</f>
        <v>3.7324799999999989</v>
      </c>
      <c r="AQ203" s="103">
        <f>_xlfn.XLOOKUP($D203,'Compiled grid proposal'!$C$5:$C$22,'Compiled grid proposal'!O$5:O$22,"error",0,1)</f>
        <v>12.441599999999998</v>
      </c>
      <c r="AR203" s="103">
        <f>_xlfn.XLOOKUP($D203,'Compiled grid proposal'!$C$5:$C$22,'Compiled grid proposal'!P$5:P$22,"error",0,1)</f>
        <v>4.4789759999999985</v>
      </c>
      <c r="AS203" s="103">
        <f>_xlfn.XLOOKUP($D203,'Compiled grid proposal'!$C$5:$C$22,'Compiled grid proposal'!Q$5:Q$22,"error",0,1)</f>
        <v>14.929919999999996</v>
      </c>
      <c r="AT203" s="103">
        <f>_xlfn.XLOOKUP($D203,'Compiled grid proposal'!$C$5:$C$22,'Compiled grid proposal'!R$5:R$22,"error",0,1)</f>
        <v>5.3747711999999979</v>
      </c>
      <c r="AU203" s="103">
        <f>_xlfn.XLOOKUP($D203,'Compiled grid proposal'!$C$5:$C$22,'Compiled grid proposal'!S$5:S$22,"error",0,1)</f>
        <v>17.915903999999994</v>
      </c>
      <c r="AV203" s="103">
        <f>_xlfn.XLOOKUP($D203,'Compiled grid proposal'!$C$5:$C$22,'Compiled grid proposal'!T$5:T$22,"error",0,1)</f>
        <v>6.4497254399999973</v>
      </c>
      <c r="AW203" s="103">
        <f>_xlfn.XLOOKUP($D203,'Compiled grid proposal'!$C$5:$C$22,'Compiled grid proposal'!U$5:U$22,"error",0,1)</f>
        <v>21.499084799999991</v>
      </c>
      <c r="AX203" s="103">
        <f>_xlfn.XLOOKUP($D203,'Compiled grid proposal'!$C$5:$C$22,'Compiled grid proposal'!V$5:V$22,"error",0,1)</f>
        <v>8.5499999999999989</v>
      </c>
      <c r="AY203" s="103">
        <f>_xlfn.XLOOKUP($D203,'Compiled grid proposal'!$C$5:$C$22,'Compiled grid proposal'!W$5:W$22,"error",0,1)</f>
        <v>28.5</v>
      </c>
      <c r="BA203" s="115">
        <f t="shared" si="120"/>
        <v>0.89999999999999991</v>
      </c>
      <c r="BB203" s="115">
        <f t="shared" si="121"/>
        <v>0</v>
      </c>
      <c r="BC203" s="115">
        <f t="shared" si="122"/>
        <v>-0.20000000000000018</v>
      </c>
      <c r="BD203" s="115">
        <f t="shared" si="123"/>
        <v>0</v>
      </c>
      <c r="BE203" s="115">
        <f t="shared" si="124"/>
        <v>-0.8400000000000003</v>
      </c>
      <c r="BF203" s="115">
        <f t="shared" si="125"/>
        <v>-1.8000000000000007</v>
      </c>
      <c r="BG203" s="115">
        <f t="shared" si="126"/>
        <v>-1.4080000000000004</v>
      </c>
      <c r="BH203" s="115">
        <f t="shared" si="127"/>
        <v>-3.3600000000000012</v>
      </c>
      <c r="BI203" s="115">
        <f t="shared" si="128"/>
        <v>-8.9396000000000022</v>
      </c>
      <c r="BJ203" s="115">
        <f t="shared" si="129"/>
        <v>-3.6320000000000014</v>
      </c>
      <c r="BK203" s="115">
        <f t="shared" si="130"/>
        <v>-10.267520000000001</v>
      </c>
      <c r="BL203" s="115">
        <f t="shared" si="131"/>
        <v>-5.5584000000000024</v>
      </c>
      <c r="BM203" s="115">
        <f t="shared" si="132"/>
        <v>-12.521024000000001</v>
      </c>
      <c r="BN203" s="115">
        <f t="shared" si="133"/>
        <v>-7.0700800000000044</v>
      </c>
      <c r="BO203" s="115">
        <f t="shared" si="134"/>
        <v>-16.625228800000002</v>
      </c>
      <c r="BP203" s="115">
        <f t="shared" si="135"/>
        <v>-11.084096000000006</v>
      </c>
      <c r="BQ203" s="115">
        <f t="shared" si="136"/>
        <v>-26.550274560000002</v>
      </c>
      <c r="BR203" s="115">
        <f t="shared" si="137"/>
        <v>-21.500915200000009</v>
      </c>
      <c r="BS203" s="115">
        <f t="shared" si="138"/>
        <v>-34.450000000000003</v>
      </c>
      <c r="BT203" s="115">
        <f t="shared" si="139"/>
        <v>-28.5</v>
      </c>
      <c r="BV203" s="116" t="e">
        <f t="shared" si="140"/>
        <v>#DIV/0!</v>
      </c>
      <c r="BW203" s="116">
        <f t="shared" si="141"/>
        <v>0</v>
      </c>
      <c r="BX203" s="116">
        <f t="shared" si="142"/>
        <v>-0.10000000000000009</v>
      </c>
      <c r="BY203" s="116">
        <f t="shared" si="143"/>
        <v>0</v>
      </c>
      <c r="BZ203" s="116">
        <f t="shared" si="144"/>
        <v>-0.28000000000000008</v>
      </c>
      <c r="CA203" s="116">
        <f t="shared" si="145"/>
        <v>-0.20000000000000007</v>
      </c>
      <c r="CB203" s="116">
        <f t="shared" si="146"/>
        <v>-0.35200000000000009</v>
      </c>
      <c r="CC203" s="116">
        <f t="shared" si="147"/>
        <v>-0.28000000000000008</v>
      </c>
      <c r="CD203" s="116">
        <f t="shared" si="148"/>
        <v>-0.74187551867219936</v>
      </c>
      <c r="CE203" s="116">
        <f t="shared" si="149"/>
        <v>-0.25942857142857151</v>
      </c>
      <c r="CF203" s="116">
        <f t="shared" si="150"/>
        <v>-0.73339428571428578</v>
      </c>
      <c r="CG203" s="116">
        <f t="shared" si="151"/>
        <v>-0.30880000000000013</v>
      </c>
      <c r="CH203" s="116">
        <f t="shared" si="152"/>
        <v>-0.73653082352941179</v>
      </c>
      <c r="CI203" s="116">
        <f t="shared" si="153"/>
        <v>-0.32136727272727295</v>
      </c>
      <c r="CJ203" s="116">
        <f t="shared" si="154"/>
        <v>-0.75569221818181831</v>
      </c>
      <c r="CK203" s="116">
        <f t="shared" si="155"/>
        <v>-0.38221020689655194</v>
      </c>
      <c r="CL203" s="116">
        <f t="shared" si="156"/>
        <v>-0.80455377454545463</v>
      </c>
      <c r="CM203" s="116">
        <f t="shared" si="157"/>
        <v>-0.50002128372093047</v>
      </c>
      <c r="CN203" s="116">
        <f t="shared" si="158"/>
        <v>-0.80116279069767449</v>
      </c>
      <c r="CO203" s="116">
        <f t="shared" si="159"/>
        <v>-0.5</v>
      </c>
    </row>
    <row r="204" spans="1:93" ht="14.5" thickBot="1">
      <c r="A204" s="32" t="s">
        <v>223</v>
      </c>
      <c r="B204" s="33" t="s">
        <v>14</v>
      </c>
      <c r="C204" s="97">
        <v>2</v>
      </c>
      <c r="D204" s="33">
        <v>2</v>
      </c>
      <c r="E204" s="33">
        <v>2</v>
      </c>
      <c r="F204" s="33"/>
      <c r="G204" s="33"/>
      <c r="H204" s="33"/>
      <c r="I204" s="33"/>
      <c r="K204" s="103">
        <f>_xlfn.XLOOKUP($C204,'SQUO grid'!$B$4:$B$18,'SQUO grid'!C$4:C$18,"error",0,1)</f>
        <v>0</v>
      </c>
      <c r="L204" s="103">
        <f>_xlfn.XLOOKUP($C204,'SQUO grid'!$B$4:$B$18,'SQUO grid'!D$4:D$18,"error",0,1)</f>
        <v>3</v>
      </c>
      <c r="M204" s="103">
        <f>_xlfn.XLOOKUP($C204,'SQUO grid'!$B$4:$B$18,'SQUO grid'!E$4:E$18,"error",0,1)</f>
        <v>2</v>
      </c>
      <c r="N204" s="103">
        <f>_xlfn.XLOOKUP($C204,'SQUO grid'!$B$4:$B$18,'SQUO grid'!F$4:F$18,"error",0,1)</f>
        <v>6</v>
      </c>
      <c r="O204" s="103">
        <f>_xlfn.XLOOKUP($C204,'SQUO grid'!$B$4:$B$18,'SQUO grid'!G$4:G$18,"error",0,1)</f>
        <v>3</v>
      </c>
      <c r="P204" s="103">
        <f>_xlfn.XLOOKUP($C204,'SQUO grid'!$B$4:$B$18,'SQUO grid'!H$4:H$18,"error",0,1)</f>
        <v>9</v>
      </c>
      <c r="Q204" s="103">
        <f>_xlfn.XLOOKUP($C204,'SQUO grid'!$B$4:$B$18,'SQUO grid'!I$4:I$18,"error",0,1)</f>
        <v>4</v>
      </c>
      <c r="R204" s="103">
        <f>_xlfn.XLOOKUP($C204,'SQUO grid'!$B$4:$B$18,'SQUO grid'!J$4:J$18,"error",0,1)</f>
        <v>12</v>
      </c>
      <c r="S204" s="103">
        <f>_xlfn.XLOOKUP($C204,'SQUO grid'!$B$4:$B$18,'SQUO grid'!K$4:K$18,"error",0,1)</f>
        <v>12.05</v>
      </c>
      <c r="T204" s="103">
        <f>_xlfn.XLOOKUP($C204,'SQUO grid'!$B$4:$B$18,'SQUO grid'!L$4:L$18,"error",0,1)</f>
        <v>14</v>
      </c>
      <c r="U204" s="103">
        <f>_xlfn.XLOOKUP($C204,'SQUO grid'!$B$4:$B$18,'SQUO grid'!M$4:M$18,"error",0,1)</f>
        <v>14</v>
      </c>
      <c r="V204" s="103">
        <f>_xlfn.XLOOKUP($C204,'SQUO grid'!$B$4:$B$18,'SQUO grid'!N$4:N$18,"error",0,1)</f>
        <v>18</v>
      </c>
      <c r="W204" s="103">
        <f>_xlfn.XLOOKUP($C204,'SQUO grid'!$B$4:$B$18,'SQUO grid'!O$4:O$18,"error",0,1)</f>
        <v>17</v>
      </c>
      <c r="X204" s="103">
        <f>_xlfn.XLOOKUP($C204,'SQUO grid'!$B$4:$B$18,'SQUO grid'!P$4:P$18,"error",0,1)</f>
        <v>22</v>
      </c>
      <c r="Y204" s="103">
        <f>_xlfn.XLOOKUP($C204,'SQUO grid'!$B$4:$B$18,'SQUO grid'!Q$4:Q$18,"error",0,1)</f>
        <v>22</v>
      </c>
      <c r="Z204" s="103">
        <f>_xlfn.XLOOKUP($C204,'SQUO grid'!$B$4:$B$18,'SQUO grid'!R$4:R$18,"error",0,1)</f>
        <v>29</v>
      </c>
      <c r="AA204" s="103">
        <f>_xlfn.XLOOKUP($C204,'SQUO grid'!$B$4:$B$18,'SQUO grid'!S$4:S$18,"error",0,1)</f>
        <v>33</v>
      </c>
      <c r="AB204" s="103">
        <f>_xlfn.XLOOKUP($C204,'SQUO grid'!$B$4:$B$18,'SQUO grid'!T$4:T$18,"error",0,1)</f>
        <v>43</v>
      </c>
      <c r="AC204" s="103">
        <f>_xlfn.XLOOKUP($C204,'SQUO grid'!$B$4:$B$18,'SQUO grid'!U$4:U$18,"error",0,1)</f>
        <v>43</v>
      </c>
      <c r="AD204" s="103">
        <f>_xlfn.XLOOKUP($C204,'SQUO grid'!$B$4:$B$18,'SQUO grid'!V$4:V$18,"error",0,1)</f>
        <v>57</v>
      </c>
      <c r="AF204" s="103">
        <f>_xlfn.XLOOKUP($D204,'Compiled grid proposal'!$C$5:$C$22,'Compiled grid proposal'!D$5:D$22,"error",0,1)</f>
        <v>0.89999999999999991</v>
      </c>
      <c r="AG204" s="103">
        <f>_xlfn.XLOOKUP($D204,'Compiled grid proposal'!$C$5:$C$22,'Compiled grid proposal'!E$5:E$22,"error",0,1)</f>
        <v>3</v>
      </c>
      <c r="AH204" s="103">
        <f>_xlfn.XLOOKUP($D204,'Compiled grid proposal'!$C$5:$C$22,'Compiled grid proposal'!F$5:F$22,"error",0,1)</f>
        <v>1.7999999999999998</v>
      </c>
      <c r="AI204" s="103">
        <f>_xlfn.XLOOKUP($D204,'Compiled grid proposal'!$C$5:$C$22,'Compiled grid proposal'!G$5:G$22,"error",0,1)</f>
        <v>6</v>
      </c>
      <c r="AJ204" s="103">
        <f>_xlfn.XLOOKUP($D204,'Compiled grid proposal'!$C$5:$C$22,'Compiled grid proposal'!H$5:H$22,"error",0,1)</f>
        <v>2.1599999999999997</v>
      </c>
      <c r="AK204" s="103">
        <f>_xlfn.XLOOKUP($D204,'Compiled grid proposal'!$C$5:$C$22,'Compiled grid proposal'!I$5:I$22,"error",0,1)</f>
        <v>7.1999999999999993</v>
      </c>
      <c r="AL204" s="103">
        <f>_xlfn.XLOOKUP($D204,'Compiled grid proposal'!$C$5:$C$22,'Compiled grid proposal'!J$5:J$22,"error",0,1)</f>
        <v>2.5919999999999996</v>
      </c>
      <c r="AM204" s="103">
        <f>_xlfn.XLOOKUP($D204,'Compiled grid proposal'!$C$5:$C$22,'Compiled grid proposal'!K$5:K$22,"error",0,1)</f>
        <v>8.6399999999999988</v>
      </c>
      <c r="AN204" s="103">
        <f>_xlfn.XLOOKUP($D204,'Compiled grid proposal'!$C$5:$C$22,'Compiled grid proposal'!L$5:L$22,"error",0,1)</f>
        <v>3.1103999999999994</v>
      </c>
      <c r="AO204" s="103">
        <f>_xlfn.XLOOKUP($D204,'Compiled grid proposal'!$C$5:$C$22,'Compiled grid proposal'!M$5:M$22,"error",0,1)</f>
        <v>10.367999999999999</v>
      </c>
      <c r="AP204" s="103">
        <f>_xlfn.XLOOKUP($D204,'Compiled grid proposal'!$C$5:$C$22,'Compiled grid proposal'!N$5:N$22,"error",0,1)</f>
        <v>3.7324799999999989</v>
      </c>
      <c r="AQ204" s="103">
        <f>_xlfn.XLOOKUP($D204,'Compiled grid proposal'!$C$5:$C$22,'Compiled grid proposal'!O$5:O$22,"error",0,1)</f>
        <v>12.441599999999998</v>
      </c>
      <c r="AR204" s="103">
        <f>_xlfn.XLOOKUP($D204,'Compiled grid proposal'!$C$5:$C$22,'Compiled grid proposal'!P$5:P$22,"error",0,1)</f>
        <v>4.4789759999999985</v>
      </c>
      <c r="AS204" s="103">
        <f>_xlfn.XLOOKUP($D204,'Compiled grid proposal'!$C$5:$C$22,'Compiled grid proposal'!Q$5:Q$22,"error",0,1)</f>
        <v>14.929919999999996</v>
      </c>
      <c r="AT204" s="103">
        <f>_xlfn.XLOOKUP($D204,'Compiled grid proposal'!$C$5:$C$22,'Compiled grid proposal'!R$5:R$22,"error",0,1)</f>
        <v>5.3747711999999979</v>
      </c>
      <c r="AU204" s="103">
        <f>_xlfn.XLOOKUP($D204,'Compiled grid proposal'!$C$5:$C$22,'Compiled grid proposal'!S$5:S$22,"error",0,1)</f>
        <v>17.915903999999994</v>
      </c>
      <c r="AV204" s="103">
        <f>_xlfn.XLOOKUP($D204,'Compiled grid proposal'!$C$5:$C$22,'Compiled grid proposal'!T$5:T$22,"error",0,1)</f>
        <v>6.4497254399999973</v>
      </c>
      <c r="AW204" s="103">
        <f>_xlfn.XLOOKUP($D204,'Compiled grid proposal'!$C$5:$C$22,'Compiled grid proposal'!U$5:U$22,"error",0,1)</f>
        <v>21.499084799999991</v>
      </c>
      <c r="AX204" s="103">
        <f>_xlfn.XLOOKUP($D204,'Compiled grid proposal'!$C$5:$C$22,'Compiled grid proposal'!V$5:V$22,"error",0,1)</f>
        <v>8.5499999999999989</v>
      </c>
      <c r="AY204" s="103">
        <f>_xlfn.XLOOKUP($D204,'Compiled grid proposal'!$C$5:$C$22,'Compiled grid proposal'!W$5:W$22,"error",0,1)</f>
        <v>28.5</v>
      </c>
      <c r="BA204" s="115">
        <f t="shared" si="120"/>
        <v>0.89999999999999991</v>
      </c>
      <c r="BB204" s="115">
        <f t="shared" si="121"/>
        <v>0</v>
      </c>
      <c r="BC204" s="115">
        <f t="shared" si="122"/>
        <v>-0.20000000000000018</v>
      </c>
      <c r="BD204" s="115">
        <f t="shared" si="123"/>
        <v>0</v>
      </c>
      <c r="BE204" s="115">
        <f t="shared" si="124"/>
        <v>-0.8400000000000003</v>
      </c>
      <c r="BF204" s="115">
        <f t="shared" si="125"/>
        <v>-1.8000000000000007</v>
      </c>
      <c r="BG204" s="115">
        <f t="shared" si="126"/>
        <v>-1.4080000000000004</v>
      </c>
      <c r="BH204" s="115">
        <f t="shared" si="127"/>
        <v>-3.3600000000000012</v>
      </c>
      <c r="BI204" s="115">
        <f t="shared" si="128"/>
        <v>-8.9396000000000022</v>
      </c>
      <c r="BJ204" s="115">
        <f t="shared" si="129"/>
        <v>-3.6320000000000014</v>
      </c>
      <c r="BK204" s="115">
        <f t="shared" si="130"/>
        <v>-10.267520000000001</v>
      </c>
      <c r="BL204" s="115">
        <f t="shared" si="131"/>
        <v>-5.5584000000000024</v>
      </c>
      <c r="BM204" s="115">
        <f t="shared" si="132"/>
        <v>-12.521024000000001</v>
      </c>
      <c r="BN204" s="115">
        <f t="shared" si="133"/>
        <v>-7.0700800000000044</v>
      </c>
      <c r="BO204" s="115">
        <f t="shared" si="134"/>
        <v>-16.625228800000002</v>
      </c>
      <c r="BP204" s="115">
        <f t="shared" si="135"/>
        <v>-11.084096000000006</v>
      </c>
      <c r="BQ204" s="115">
        <f t="shared" si="136"/>
        <v>-26.550274560000002</v>
      </c>
      <c r="BR204" s="115">
        <f t="shared" si="137"/>
        <v>-21.500915200000009</v>
      </c>
      <c r="BS204" s="115">
        <f t="shared" si="138"/>
        <v>-34.450000000000003</v>
      </c>
      <c r="BT204" s="115">
        <f t="shared" si="139"/>
        <v>-28.5</v>
      </c>
      <c r="BV204" s="116" t="e">
        <f t="shared" si="140"/>
        <v>#DIV/0!</v>
      </c>
      <c r="BW204" s="116">
        <f t="shared" si="141"/>
        <v>0</v>
      </c>
      <c r="BX204" s="116">
        <f t="shared" si="142"/>
        <v>-0.10000000000000009</v>
      </c>
      <c r="BY204" s="116">
        <f t="shared" si="143"/>
        <v>0</v>
      </c>
      <c r="BZ204" s="116">
        <f t="shared" si="144"/>
        <v>-0.28000000000000008</v>
      </c>
      <c r="CA204" s="116">
        <f t="shared" si="145"/>
        <v>-0.20000000000000007</v>
      </c>
      <c r="CB204" s="116">
        <f t="shared" si="146"/>
        <v>-0.35200000000000009</v>
      </c>
      <c r="CC204" s="116">
        <f t="shared" si="147"/>
        <v>-0.28000000000000008</v>
      </c>
      <c r="CD204" s="116">
        <f t="shared" si="148"/>
        <v>-0.74187551867219936</v>
      </c>
      <c r="CE204" s="116">
        <f t="shared" si="149"/>
        <v>-0.25942857142857151</v>
      </c>
      <c r="CF204" s="116">
        <f t="shared" si="150"/>
        <v>-0.73339428571428578</v>
      </c>
      <c r="CG204" s="116">
        <f t="shared" si="151"/>
        <v>-0.30880000000000013</v>
      </c>
      <c r="CH204" s="116">
        <f t="shared" si="152"/>
        <v>-0.73653082352941179</v>
      </c>
      <c r="CI204" s="116">
        <f t="shared" si="153"/>
        <v>-0.32136727272727295</v>
      </c>
      <c r="CJ204" s="116">
        <f t="shared" si="154"/>
        <v>-0.75569221818181831</v>
      </c>
      <c r="CK204" s="116">
        <f t="shared" si="155"/>
        <v>-0.38221020689655194</v>
      </c>
      <c r="CL204" s="116">
        <f t="shared" si="156"/>
        <v>-0.80455377454545463</v>
      </c>
      <c r="CM204" s="116">
        <f t="shared" si="157"/>
        <v>-0.50002128372093047</v>
      </c>
      <c r="CN204" s="116">
        <f t="shared" si="158"/>
        <v>-0.80116279069767449</v>
      </c>
      <c r="CO204" s="116">
        <f t="shared" si="159"/>
        <v>-0.5</v>
      </c>
    </row>
    <row r="205" spans="1:93" ht="14.5" thickBot="1">
      <c r="A205" s="32" t="s">
        <v>224</v>
      </c>
      <c r="B205" s="33" t="s">
        <v>14</v>
      </c>
      <c r="C205" s="97">
        <v>2</v>
      </c>
      <c r="D205" s="33">
        <v>2</v>
      </c>
      <c r="E205" s="33">
        <v>2</v>
      </c>
      <c r="F205" s="33"/>
      <c r="G205" s="33"/>
      <c r="H205" s="33"/>
      <c r="I205" s="33"/>
      <c r="K205" s="103">
        <f>_xlfn.XLOOKUP($C205,'SQUO grid'!$B$4:$B$18,'SQUO grid'!C$4:C$18,"error",0,1)</f>
        <v>0</v>
      </c>
      <c r="L205" s="103">
        <f>_xlfn.XLOOKUP($C205,'SQUO grid'!$B$4:$B$18,'SQUO grid'!D$4:D$18,"error",0,1)</f>
        <v>3</v>
      </c>
      <c r="M205" s="103">
        <f>_xlfn.XLOOKUP($C205,'SQUO grid'!$B$4:$B$18,'SQUO grid'!E$4:E$18,"error",0,1)</f>
        <v>2</v>
      </c>
      <c r="N205" s="103">
        <f>_xlfn.XLOOKUP($C205,'SQUO grid'!$B$4:$B$18,'SQUO grid'!F$4:F$18,"error",0,1)</f>
        <v>6</v>
      </c>
      <c r="O205" s="103">
        <f>_xlfn.XLOOKUP($C205,'SQUO grid'!$B$4:$B$18,'SQUO grid'!G$4:G$18,"error",0,1)</f>
        <v>3</v>
      </c>
      <c r="P205" s="103">
        <f>_xlfn.XLOOKUP($C205,'SQUO grid'!$B$4:$B$18,'SQUO grid'!H$4:H$18,"error",0,1)</f>
        <v>9</v>
      </c>
      <c r="Q205" s="103">
        <f>_xlfn.XLOOKUP($C205,'SQUO grid'!$B$4:$B$18,'SQUO grid'!I$4:I$18,"error",0,1)</f>
        <v>4</v>
      </c>
      <c r="R205" s="103">
        <f>_xlfn.XLOOKUP($C205,'SQUO grid'!$B$4:$B$18,'SQUO grid'!J$4:J$18,"error",0,1)</f>
        <v>12</v>
      </c>
      <c r="S205" s="103">
        <f>_xlfn.XLOOKUP($C205,'SQUO grid'!$B$4:$B$18,'SQUO grid'!K$4:K$18,"error",0,1)</f>
        <v>12.05</v>
      </c>
      <c r="T205" s="103">
        <f>_xlfn.XLOOKUP($C205,'SQUO grid'!$B$4:$B$18,'SQUO grid'!L$4:L$18,"error",0,1)</f>
        <v>14</v>
      </c>
      <c r="U205" s="103">
        <f>_xlfn.XLOOKUP($C205,'SQUO grid'!$B$4:$B$18,'SQUO grid'!M$4:M$18,"error",0,1)</f>
        <v>14</v>
      </c>
      <c r="V205" s="103">
        <f>_xlfn.XLOOKUP($C205,'SQUO grid'!$B$4:$B$18,'SQUO grid'!N$4:N$18,"error",0,1)</f>
        <v>18</v>
      </c>
      <c r="W205" s="103">
        <f>_xlfn.XLOOKUP($C205,'SQUO grid'!$B$4:$B$18,'SQUO grid'!O$4:O$18,"error",0,1)</f>
        <v>17</v>
      </c>
      <c r="X205" s="103">
        <f>_xlfn.XLOOKUP($C205,'SQUO grid'!$B$4:$B$18,'SQUO grid'!P$4:P$18,"error",0,1)</f>
        <v>22</v>
      </c>
      <c r="Y205" s="103">
        <f>_xlfn.XLOOKUP($C205,'SQUO grid'!$B$4:$B$18,'SQUO grid'!Q$4:Q$18,"error",0,1)</f>
        <v>22</v>
      </c>
      <c r="Z205" s="103">
        <f>_xlfn.XLOOKUP($C205,'SQUO grid'!$B$4:$B$18,'SQUO grid'!R$4:R$18,"error",0,1)</f>
        <v>29</v>
      </c>
      <c r="AA205" s="103">
        <f>_xlfn.XLOOKUP($C205,'SQUO grid'!$B$4:$B$18,'SQUO grid'!S$4:S$18,"error",0,1)</f>
        <v>33</v>
      </c>
      <c r="AB205" s="103">
        <f>_xlfn.XLOOKUP($C205,'SQUO grid'!$B$4:$B$18,'SQUO grid'!T$4:T$18,"error",0,1)</f>
        <v>43</v>
      </c>
      <c r="AC205" s="103">
        <f>_xlfn.XLOOKUP($C205,'SQUO grid'!$B$4:$B$18,'SQUO grid'!U$4:U$18,"error",0,1)</f>
        <v>43</v>
      </c>
      <c r="AD205" s="103">
        <f>_xlfn.XLOOKUP($C205,'SQUO grid'!$B$4:$B$18,'SQUO grid'!V$4:V$18,"error",0,1)</f>
        <v>57</v>
      </c>
      <c r="AF205" s="103">
        <f>_xlfn.XLOOKUP($D205,'Compiled grid proposal'!$C$5:$C$22,'Compiled grid proposal'!D$5:D$22,"error",0,1)</f>
        <v>0.89999999999999991</v>
      </c>
      <c r="AG205" s="103">
        <f>_xlfn.XLOOKUP($D205,'Compiled grid proposal'!$C$5:$C$22,'Compiled grid proposal'!E$5:E$22,"error",0,1)</f>
        <v>3</v>
      </c>
      <c r="AH205" s="103">
        <f>_xlfn.XLOOKUP($D205,'Compiled grid proposal'!$C$5:$C$22,'Compiled grid proposal'!F$5:F$22,"error",0,1)</f>
        <v>1.7999999999999998</v>
      </c>
      <c r="AI205" s="103">
        <f>_xlfn.XLOOKUP($D205,'Compiled grid proposal'!$C$5:$C$22,'Compiled grid proposal'!G$5:G$22,"error",0,1)</f>
        <v>6</v>
      </c>
      <c r="AJ205" s="103">
        <f>_xlfn.XLOOKUP($D205,'Compiled grid proposal'!$C$5:$C$22,'Compiled grid proposal'!H$5:H$22,"error",0,1)</f>
        <v>2.1599999999999997</v>
      </c>
      <c r="AK205" s="103">
        <f>_xlfn.XLOOKUP($D205,'Compiled grid proposal'!$C$5:$C$22,'Compiled grid proposal'!I$5:I$22,"error",0,1)</f>
        <v>7.1999999999999993</v>
      </c>
      <c r="AL205" s="103">
        <f>_xlfn.XLOOKUP($D205,'Compiled grid proposal'!$C$5:$C$22,'Compiled grid proposal'!J$5:J$22,"error",0,1)</f>
        <v>2.5919999999999996</v>
      </c>
      <c r="AM205" s="103">
        <f>_xlfn.XLOOKUP($D205,'Compiled grid proposal'!$C$5:$C$22,'Compiled grid proposal'!K$5:K$22,"error",0,1)</f>
        <v>8.6399999999999988</v>
      </c>
      <c r="AN205" s="103">
        <f>_xlfn.XLOOKUP($D205,'Compiled grid proposal'!$C$5:$C$22,'Compiled grid proposal'!L$5:L$22,"error",0,1)</f>
        <v>3.1103999999999994</v>
      </c>
      <c r="AO205" s="103">
        <f>_xlfn.XLOOKUP($D205,'Compiled grid proposal'!$C$5:$C$22,'Compiled grid proposal'!M$5:M$22,"error",0,1)</f>
        <v>10.367999999999999</v>
      </c>
      <c r="AP205" s="103">
        <f>_xlfn.XLOOKUP($D205,'Compiled grid proposal'!$C$5:$C$22,'Compiled grid proposal'!N$5:N$22,"error",0,1)</f>
        <v>3.7324799999999989</v>
      </c>
      <c r="AQ205" s="103">
        <f>_xlfn.XLOOKUP($D205,'Compiled grid proposal'!$C$5:$C$22,'Compiled grid proposal'!O$5:O$22,"error",0,1)</f>
        <v>12.441599999999998</v>
      </c>
      <c r="AR205" s="103">
        <f>_xlfn.XLOOKUP($D205,'Compiled grid proposal'!$C$5:$C$22,'Compiled grid proposal'!P$5:P$22,"error",0,1)</f>
        <v>4.4789759999999985</v>
      </c>
      <c r="AS205" s="103">
        <f>_xlfn.XLOOKUP($D205,'Compiled grid proposal'!$C$5:$C$22,'Compiled grid proposal'!Q$5:Q$22,"error",0,1)</f>
        <v>14.929919999999996</v>
      </c>
      <c r="AT205" s="103">
        <f>_xlfn.XLOOKUP($D205,'Compiled grid proposal'!$C$5:$C$22,'Compiled grid proposal'!R$5:R$22,"error",0,1)</f>
        <v>5.3747711999999979</v>
      </c>
      <c r="AU205" s="103">
        <f>_xlfn.XLOOKUP($D205,'Compiled grid proposal'!$C$5:$C$22,'Compiled grid proposal'!S$5:S$22,"error",0,1)</f>
        <v>17.915903999999994</v>
      </c>
      <c r="AV205" s="103">
        <f>_xlfn.XLOOKUP($D205,'Compiled grid proposal'!$C$5:$C$22,'Compiled grid proposal'!T$5:T$22,"error",0,1)</f>
        <v>6.4497254399999973</v>
      </c>
      <c r="AW205" s="103">
        <f>_xlfn.XLOOKUP($D205,'Compiled grid proposal'!$C$5:$C$22,'Compiled grid proposal'!U$5:U$22,"error",0,1)</f>
        <v>21.499084799999991</v>
      </c>
      <c r="AX205" s="103">
        <f>_xlfn.XLOOKUP($D205,'Compiled grid proposal'!$C$5:$C$22,'Compiled grid proposal'!V$5:V$22,"error",0,1)</f>
        <v>8.5499999999999989</v>
      </c>
      <c r="AY205" s="103">
        <f>_xlfn.XLOOKUP($D205,'Compiled grid proposal'!$C$5:$C$22,'Compiled grid proposal'!W$5:W$22,"error",0,1)</f>
        <v>28.5</v>
      </c>
      <c r="BA205" s="115">
        <f t="shared" si="120"/>
        <v>0.89999999999999991</v>
      </c>
      <c r="BB205" s="115">
        <f t="shared" si="121"/>
        <v>0</v>
      </c>
      <c r="BC205" s="115">
        <f t="shared" si="122"/>
        <v>-0.20000000000000018</v>
      </c>
      <c r="BD205" s="115">
        <f t="shared" si="123"/>
        <v>0</v>
      </c>
      <c r="BE205" s="115">
        <f t="shared" si="124"/>
        <v>-0.8400000000000003</v>
      </c>
      <c r="BF205" s="115">
        <f t="shared" si="125"/>
        <v>-1.8000000000000007</v>
      </c>
      <c r="BG205" s="115">
        <f t="shared" si="126"/>
        <v>-1.4080000000000004</v>
      </c>
      <c r="BH205" s="115">
        <f t="shared" si="127"/>
        <v>-3.3600000000000012</v>
      </c>
      <c r="BI205" s="115">
        <f t="shared" si="128"/>
        <v>-8.9396000000000022</v>
      </c>
      <c r="BJ205" s="115">
        <f t="shared" si="129"/>
        <v>-3.6320000000000014</v>
      </c>
      <c r="BK205" s="115">
        <f t="shared" si="130"/>
        <v>-10.267520000000001</v>
      </c>
      <c r="BL205" s="115">
        <f t="shared" si="131"/>
        <v>-5.5584000000000024</v>
      </c>
      <c r="BM205" s="115">
        <f t="shared" si="132"/>
        <v>-12.521024000000001</v>
      </c>
      <c r="BN205" s="115">
        <f t="shared" si="133"/>
        <v>-7.0700800000000044</v>
      </c>
      <c r="BO205" s="115">
        <f t="shared" si="134"/>
        <v>-16.625228800000002</v>
      </c>
      <c r="BP205" s="115">
        <f t="shared" si="135"/>
        <v>-11.084096000000006</v>
      </c>
      <c r="BQ205" s="115">
        <f t="shared" si="136"/>
        <v>-26.550274560000002</v>
      </c>
      <c r="BR205" s="115">
        <f t="shared" si="137"/>
        <v>-21.500915200000009</v>
      </c>
      <c r="BS205" s="115">
        <f t="shared" si="138"/>
        <v>-34.450000000000003</v>
      </c>
      <c r="BT205" s="115">
        <f t="shared" si="139"/>
        <v>-28.5</v>
      </c>
      <c r="BV205" s="116" t="e">
        <f t="shared" si="140"/>
        <v>#DIV/0!</v>
      </c>
      <c r="BW205" s="116">
        <f t="shared" si="141"/>
        <v>0</v>
      </c>
      <c r="BX205" s="116">
        <f t="shared" si="142"/>
        <v>-0.10000000000000009</v>
      </c>
      <c r="BY205" s="116">
        <f t="shared" si="143"/>
        <v>0</v>
      </c>
      <c r="BZ205" s="116">
        <f t="shared" si="144"/>
        <v>-0.28000000000000008</v>
      </c>
      <c r="CA205" s="116">
        <f t="shared" si="145"/>
        <v>-0.20000000000000007</v>
      </c>
      <c r="CB205" s="116">
        <f t="shared" si="146"/>
        <v>-0.35200000000000009</v>
      </c>
      <c r="CC205" s="116">
        <f t="shared" si="147"/>
        <v>-0.28000000000000008</v>
      </c>
      <c r="CD205" s="116">
        <f t="shared" si="148"/>
        <v>-0.74187551867219936</v>
      </c>
      <c r="CE205" s="116">
        <f t="shared" si="149"/>
        <v>-0.25942857142857151</v>
      </c>
      <c r="CF205" s="116">
        <f t="shared" si="150"/>
        <v>-0.73339428571428578</v>
      </c>
      <c r="CG205" s="116">
        <f t="shared" si="151"/>
        <v>-0.30880000000000013</v>
      </c>
      <c r="CH205" s="116">
        <f t="shared" si="152"/>
        <v>-0.73653082352941179</v>
      </c>
      <c r="CI205" s="116">
        <f t="shared" si="153"/>
        <v>-0.32136727272727295</v>
      </c>
      <c r="CJ205" s="116">
        <f t="shared" si="154"/>
        <v>-0.75569221818181831</v>
      </c>
      <c r="CK205" s="116">
        <f t="shared" si="155"/>
        <v>-0.38221020689655194</v>
      </c>
      <c r="CL205" s="116">
        <f t="shared" si="156"/>
        <v>-0.80455377454545463</v>
      </c>
      <c r="CM205" s="116">
        <f t="shared" si="157"/>
        <v>-0.50002128372093047</v>
      </c>
      <c r="CN205" s="116">
        <f t="shared" si="158"/>
        <v>-0.80116279069767449</v>
      </c>
      <c r="CO205" s="116">
        <f t="shared" si="159"/>
        <v>-0.5</v>
      </c>
    </row>
    <row r="206" spans="1:93" ht="14.5" thickBot="1">
      <c r="A206" s="32" t="s">
        <v>225</v>
      </c>
      <c r="B206" s="33" t="s">
        <v>14</v>
      </c>
      <c r="C206" s="97">
        <v>2</v>
      </c>
      <c r="D206" s="33">
        <v>2</v>
      </c>
      <c r="E206" s="33">
        <v>2</v>
      </c>
      <c r="F206" s="33"/>
      <c r="G206" s="33"/>
      <c r="H206" s="33"/>
      <c r="I206" s="33"/>
      <c r="K206" s="103">
        <f>_xlfn.XLOOKUP($C206,'SQUO grid'!$B$4:$B$18,'SQUO grid'!C$4:C$18,"error",0,1)</f>
        <v>0</v>
      </c>
      <c r="L206" s="103">
        <f>_xlfn.XLOOKUP($C206,'SQUO grid'!$B$4:$B$18,'SQUO grid'!D$4:D$18,"error",0,1)</f>
        <v>3</v>
      </c>
      <c r="M206" s="103">
        <f>_xlfn.XLOOKUP($C206,'SQUO grid'!$B$4:$B$18,'SQUO grid'!E$4:E$18,"error",0,1)</f>
        <v>2</v>
      </c>
      <c r="N206" s="103">
        <f>_xlfn.XLOOKUP($C206,'SQUO grid'!$B$4:$B$18,'SQUO grid'!F$4:F$18,"error",0,1)</f>
        <v>6</v>
      </c>
      <c r="O206" s="103">
        <f>_xlfn.XLOOKUP($C206,'SQUO grid'!$B$4:$B$18,'SQUO grid'!G$4:G$18,"error",0,1)</f>
        <v>3</v>
      </c>
      <c r="P206" s="103">
        <f>_xlfn.XLOOKUP($C206,'SQUO grid'!$B$4:$B$18,'SQUO grid'!H$4:H$18,"error",0,1)</f>
        <v>9</v>
      </c>
      <c r="Q206" s="103">
        <f>_xlfn.XLOOKUP($C206,'SQUO grid'!$B$4:$B$18,'SQUO grid'!I$4:I$18,"error",0,1)</f>
        <v>4</v>
      </c>
      <c r="R206" s="103">
        <f>_xlfn.XLOOKUP($C206,'SQUO grid'!$B$4:$B$18,'SQUO grid'!J$4:J$18,"error",0,1)</f>
        <v>12</v>
      </c>
      <c r="S206" s="103">
        <f>_xlfn.XLOOKUP($C206,'SQUO grid'!$B$4:$B$18,'SQUO grid'!K$4:K$18,"error",0,1)</f>
        <v>12.05</v>
      </c>
      <c r="T206" s="103">
        <f>_xlfn.XLOOKUP($C206,'SQUO grid'!$B$4:$B$18,'SQUO grid'!L$4:L$18,"error",0,1)</f>
        <v>14</v>
      </c>
      <c r="U206" s="103">
        <f>_xlfn.XLOOKUP($C206,'SQUO grid'!$B$4:$B$18,'SQUO grid'!M$4:M$18,"error",0,1)</f>
        <v>14</v>
      </c>
      <c r="V206" s="103">
        <f>_xlfn.XLOOKUP($C206,'SQUO grid'!$B$4:$B$18,'SQUO grid'!N$4:N$18,"error",0,1)</f>
        <v>18</v>
      </c>
      <c r="W206" s="103">
        <f>_xlfn.XLOOKUP($C206,'SQUO grid'!$B$4:$B$18,'SQUO grid'!O$4:O$18,"error",0,1)</f>
        <v>17</v>
      </c>
      <c r="X206" s="103">
        <f>_xlfn.XLOOKUP($C206,'SQUO grid'!$B$4:$B$18,'SQUO grid'!P$4:P$18,"error",0,1)</f>
        <v>22</v>
      </c>
      <c r="Y206" s="103">
        <f>_xlfn.XLOOKUP($C206,'SQUO grid'!$B$4:$B$18,'SQUO grid'!Q$4:Q$18,"error",0,1)</f>
        <v>22</v>
      </c>
      <c r="Z206" s="103">
        <f>_xlfn.XLOOKUP($C206,'SQUO grid'!$B$4:$B$18,'SQUO grid'!R$4:R$18,"error",0,1)</f>
        <v>29</v>
      </c>
      <c r="AA206" s="103">
        <f>_xlfn.XLOOKUP($C206,'SQUO grid'!$B$4:$B$18,'SQUO grid'!S$4:S$18,"error",0,1)</f>
        <v>33</v>
      </c>
      <c r="AB206" s="103">
        <f>_xlfn.XLOOKUP($C206,'SQUO grid'!$B$4:$B$18,'SQUO grid'!T$4:T$18,"error",0,1)</f>
        <v>43</v>
      </c>
      <c r="AC206" s="103">
        <f>_xlfn.XLOOKUP($C206,'SQUO grid'!$B$4:$B$18,'SQUO grid'!U$4:U$18,"error",0,1)</f>
        <v>43</v>
      </c>
      <c r="AD206" s="103">
        <f>_xlfn.XLOOKUP($C206,'SQUO grid'!$B$4:$B$18,'SQUO grid'!V$4:V$18,"error",0,1)</f>
        <v>57</v>
      </c>
      <c r="AF206" s="103">
        <f>_xlfn.XLOOKUP($D206,'Compiled grid proposal'!$C$5:$C$22,'Compiled grid proposal'!D$5:D$22,"error",0,1)</f>
        <v>0.89999999999999991</v>
      </c>
      <c r="AG206" s="103">
        <f>_xlfn.XLOOKUP($D206,'Compiled grid proposal'!$C$5:$C$22,'Compiled grid proposal'!E$5:E$22,"error",0,1)</f>
        <v>3</v>
      </c>
      <c r="AH206" s="103">
        <f>_xlfn.XLOOKUP($D206,'Compiled grid proposal'!$C$5:$C$22,'Compiled grid proposal'!F$5:F$22,"error",0,1)</f>
        <v>1.7999999999999998</v>
      </c>
      <c r="AI206" s="103">
        <f>_xlfn.XLOOKUP($D206,'Compiled grid proposal'!$C$5:$C$22,'Compiled grid proposal'!G$5:G$22,"error",0,1)</f>
        <v>6</v>
      </c>
      <c r="AJ206" s="103">
        <f>_xlfn.XLOOKUP($D206,'Compiled grid proposal'!$C$5:$C$22,'Compiled grid proposal'!H$5:H$22,"error",0,1)</f>
        <v>2.1599999999999997</v>
      </c>
      <c r="AK206" s="103">
        <f>_xlfn.XLOOKUP($D206,'Compiled grid proposal'!$C$5:$C$22,'Compiled grid proposal'!I$5:I$22,"error",0,1)</f>
        <v>7.1999999999999993</v>
      </c>
      <c r="AL206" s="103">
        <f>_xlfn.XLOOKUP($D206,'Compiled grid proposal'!$C$5:$C$22,'Compiled grid proposal'!J$5:J$22,"error",0,1)</f>
        <v>2.5919999999999996</v>
      </c>
      <c r="AM206" s="103">
        <f>_xlfn.XLOOKUP($D206,'Compiled grid proposal'!$C$5:$C$22,'Compiled grid proposal'!K$5:K$22,"error",0,1)</f>
        <v>8.6399999999999988</v>
      </c>
      <c r="AN206" s="103">
        <f>_xlfn.XLOOKUP($D206,'Compiled grid proposal'!$C$5:$C$22,'Compiled grid proposal'!L$5:L$22,"error",0,1)</f>
        <v>3.1103999999999994</v>
      </c>
      <c r="AO206" s="103">
        <f>_xlfn.XLOOKUP($D206,'Compiled grid proposal'!$C$5:$C$22,'Compiled grid proposal'!M$5:M$22,"error",0,1)</f>
        <v>10.367999999999999</v>
      </c>
      <c r="AP206" s="103">
        <f>_xlfn.XLOOKUP($D206,'Compiled grid proposal'!$C$5:$C$22,'Compiled grid proposal'!N$5:N$22,"error",0,1)</f>
        <v>3.7324799999999989</v>
      </c>
      <c r="AQ206" s="103">
        <f>_xlfn.XLOOKUP($D206,'Compiled grid proposal'!$C$5:$C$22,'Compiled grid proposal'!O$5:O$22,"error",0,1)</f>
        <v>12.441599999999998</v>
      </c>
      <c r="AR206" s="103">
        <f>_xlfn.XLOOKUP($D206,'Compiled grid proposal'!$C$5:$C$22,'Compiled grid proposal'!P$5:P$22,"error",0,1)</f>
        <v>4.4789759999999985</v>
      </c>
      <c r="AS206" s="103">
        <f>_xlfn.XLOOKUP($D206,'Compiled grid proposal'!$C$5:$C$22,'Compiled grid proposal'!Q$5:Q$22,"error",0,1)</f>
        <v>14.929919999999996</v>
      </c>
      <c r="AT206" s="103">
        <f>_xlfn.XLOOKUP($D206,'Compiled grid proposal'!$C$5:$C$22,'Compiled grid proposal'!R$5:R$22,"error",0,1)</f>
        <v>5.3747711999999979</v>
      </c>
      <c r="AU206" s="103">
        <f>_xlfn.XLOOKUP($D206,'Compiled grid proposal'!$C$5:$C$22,'Compiled grid proposal'!S$5:S$22,"error",0,1)</f>
        <v>17.915903999999994</v>
      </c>
      <c r="AV206" s="103">
        <f>_xlfn.XLOOKUP($D206,'Compiled grid proposal'!$C$5:$C$22,'Compiled grid proposal'!T$5:T$22,"error",0,1)</f>
        <v>6.4497254399999973</v>
      </c>
      <c r="AW206" s="103">
        <f>_xlfn.XLOOKUP($D206,'Compiled grid proposal'!$C$5:$C$22,'Compiled grid proposal'!U$5:U$22,"error",0,1)</f>
        <v>21.499084799999991</v>
      </c>
      <c r="AX206" s="103">
        <f>_xlfn.XLOOKUP($D206,'Compiled grid proposal'!$C$5:$C$22,'Compiled grid proposal'!V$5:V$22,"error",0,1)</f>
        <v>8.5499999999999989</v>
      </c>
      <c r="AY206" s="103">
        <f>_xlfn.XLOOKUP($D206,'Compiled grid proposal'!$C$5:$C$22,'Compiled grid proposal'!W$5:W$22,"error",0,1)</f>
        <v>28.5</v>
      </c>
      <c r="BA206" s="115">
        <f t="shared" si="120"/>
        <v>0.89999999999999991</v>
      </c>
      <c r="BB206" s="115">
        <f t="shared" si="121"/>
        <v>0</v>
      </c>
      <c r="BC206" s="115">
        <f t="shared" si="122"/>
        <v>-0.20000000000000018</v>
      </c>
      <c r="BD206" s="115">
        <f t="shared" si="123"/>
        <v>0</v>
      </c>
      <c r="BE206" s="115">
        <f t="shared" si="124"/>
        <v>-0.8400000000000003</v>
      </c>
      <c r="BF206" s="115">
        <f t="shared" si="125"/>
        <v>-1.8000000000000007</v>
      </c>
      <c r="BG206" s="115">
        <f t="shared" si="126"/>
        <v>-1.4080000000000004</v>
      </c>
      <c r="BH206" s="115">
        <f t="shared" si="127"/>
        <v>-3.3600000000000012</v>
      </c>
      <c r="BI206" s="115">
        <f t="shared" si="128"/>
        <v>-8.9396000000000022</v>
      </c>
      <c r="BJ206" s="115">
        <f t="shared" si="129"/>
        <v>-3.6320000000000014</v>
      </c>
      <c r="BK206" s="115">
        <f t="shared" si="130"/>
        <v>-10.267520000000001</v>
      </c>
      <c r="BL206" s="115">
        <f t="shared" si="131"/>
        <v>-5.5584000000000024</v>
      </c>
      <c r="BM206" s="115">
        <f t="shared" si="132"/>
        <v>-12.521024000000001</v>
      </c>
      <c r="BN206" s="115">
        <f t="shared" si="133"/>
        <v>-7.0700800000000044</v>
      </c>
      <c r="BO206" s="115">
        <f t="shared" si="134"/>
        <v>-16.625228800000002</v>
      </c>
      <c r="BP206" s="115">
        <f t="shared" si="135"/>
        <v>-11.084096000000006</v>
      </c>
      <c r="BQ206" s="115">
        <f t="shared" si="136"/>
        <v>-26.550274560000002</v>
      </c>
      <c r="BR206" s="115">
        <f t="shared" si="137"/>
        <v>-21.500915200000009</v>
      </c>
      <c r="BS206" s="115">
        <f t="shared" si="138"/>
        <v>-34.450000000000003</v>
      </c>
      <c r="BT206" s="115">
        <f t="shared" si="139"/>
        <v>-28.5</v>
      </c>
      <c r="BV206" s="116" t="e">
        <f t="shared" si="140"/>
        <v>#DIV/0!</v>
      </c>
      <c r="BW206" s="116">
        <f t="shared" si="141"/>
        <v>0</v>
      </c>
      <c r="BX206" s="116">
        <f t="shared" si="142"/>
        <v>-0.10000000000000009</v>
      </c>
      <c r="BY206" s="116">
        <f t="shared" si="143"/>
        <v>0</v>
      </c>
      <c r="BZ206" s="116">
        <f t="shared" si="144"/>
        <v>-0.28000000000000008</v>
      </c>
      <c r="CA206" s="116">
        <f t="shared" si="145"/>
        <v>-0.20000000000000007</v>
      </c>
      <c r="CB206" s="116">
        <f t="shared" si="146"/>
        <v>-0.35200000000000009</v>
      </c>
      <c r="CC206" s="116">
        <f t="shared" si="147"/>
        <v>-0.28000000000000008</v>
      </c>
      <c r="CD206" s="116">
        <f t="shared" si="148"/>
        <v>-0.74187551867219936</v>
      </c>
      <c r="CE206" s="116">
        <f t="shared" si="149"/>
        <v>-0.25942857142857151</v>
      </c>
      <c r="CF206" s="116">
        <f t="shared" si="150"/>
        <v>-0.73339428571428578</v>
      </c>
      <c r="CG206" s="116">
        <f t="shared" si="151"/>
        <v>-0.30880000000000013</v>
      </c>
      <c r="CH206" s="116">
        <f t="shared" si="152"/>
        <v>-0.73653082352941179</v>
      </c>
      <c r="CI206" s="116">
        <f t="shared" si="153"/>
        <v>-0.32136727272727295</v>
      </c>
      <c r="CJ206" s="116">
        <f t="shared" si="154"/>
        <v>-0.75569221818181831</v>
      </c>
      <c r="CK206" s="116">
        <f t="shared" si="155"/>
        <v>-0.38221020689655194</v>
      </c>
      <c r="CL206" s="116">
        <f t="shared" si="156"/>
        <v>-0.80455377454545463</v>
      </c>
      <c r="CM206" s="116">
        <f t="shared" si="157"/>
        <v>-0.50002128372093047</v>
      </c>
      <c r="CN206" s="116">
        <f t="shared" si="158"/>
        <v>-0.80116279069767449</v>
      </c>
      <c r="CO206" s="116">
        <f t="shared" si="159"/>
        <v>-0.5</v>
      </c>
    </row>
    <row r="207" spans="1:93" ht="14.5" thickBot="1">
      <c r="A207" s="32" t="s">
        <v>226</v>
      </c>
      <c r="B207" s="33" t="s">
        <v>14</v>
      </c>
      <c r="C207" s="97">
        <v>2</v>
      </c>
      <c r="D207" s="33">
        <v>2</v>
      </c>
      <c r="E207" s="33">
        <v>2</v>
      </c>
      <c r="F207" s="33"/>
      <c r="G207" s="33"/>
      <c r="H207" s="33"/>
      <c r="I207" s="33"/>
      <c r="K207" s="103">
        <f>_xlfn.XLOOKUP($C207,'SQUO grid'!$B$4:$B$18,'SQUO grid'!C$4:C$18,"error",0,1)</f>
        <v>0</v>
      </c>
      <c r="L207" s="103">
        <f>_xlfn.XLOOKUP($C207,'SQUO grid'!$B$4:$B$18,'SQUO grid'!D$4:D$18,"error",0,1)</f>
        <v>3</v>
      </c>
      <c r="M207" s="103">
        <f>_xlfn.XLOOKUP($C207,'SQUO grid'!$B$4:$B$18,'SQUO grid'!E$4:E$18,"error",0,1)</f>
        <v>2</v>
      </c>
      <c r="N207" s="103">
        <f>_xlfn.XLOOKUP($C207,'SQUO grid'!$B$4:$B$18,'SQUO grid'!F$4:F$18,"error",0,1)</f>
        <v>6</v>
      </c>
      <c r="O207" s="103">
        <f>_xlfn.XLOOKUP($C207,'SQUO grid'!$B$4:$B$18,'SQUO grid'!G$4:G$18,"error",0,1)</f>
        <v>3</v>
      </c>
      <c r="P207" s="103">
        <f>_xlfn.XLOOKUP($C207,'SQUO grid'!$B$4:$B$18,'SQUO grid'!H$4:H$18,"error",0,1)</f>
        <v>9</v>
      </c>
      <c r="Q207" s="103">
        <f>_xlfn.XLOOKUP($C207,'SQUO grid'!$B$4:$B$18,'SQUO grid'!I$4:I$18,"error",0,1)</f>
        <v>4</v>
      </c>
      <c r="R207" s="103">
        <f>_xlfn.XLOOKUP($C207,'SQUO grid'!$B$4:$B$18,'SQUO grid'!J$4:J$18,"error",0,1)</f>
        <v>12</v>
      </c>
      <c r="S207" s="103">
        <f>_xlfn.XLOOKUP($C207,'SQUO grid'!$B$4:$B$18,'SQUO grid'!K$4:K$18,"error",0,1)</f>
        <v>12.05</v>
      </c>
      <c r="T207" s="103">
        <f>_xlfn.XLOOKUP($C207,'SQUO grid'!$B$4:$B$18,'SQUO grid'!L$4:L$18,"error",0,1)</f>
        <v>14</v>
      </c>
      <c r="U207" s="103">
        <f>_xlfn.XLOOKUP($C207,'SQUO grid'!$B$4:$B$18,'SQUO grid'!M$4:M$18,"error",0,1)</f>
        <v>14</v>
      </c>
      <c r="V207" s="103">
        <f>_xlfn.XLOOKUP($C207,'SQUO grid'!$B$4:$B$18,'SQUO grid'!N$4:N$18,"error",0,1)</f>
        <v>18</v>
      </c>
      <c r="W207" s="103">
        <f>_xlfn.XLOOKUP($C207,'SQUO grid'!$B$4:$B$18,'SQUO grid'!O$4:O$18,"error",0,1)</f>
        <v>17</v>
      </c>
      <c r="X207" s="103">
        <f>_xlfn.XLOOKUP($C207,'SQUO grid'!$B$4:$B$18,'SQUO grid'!P$4:P$18,"error",0,1)</f>
        <v>22</v>
      </c>
      <c r="Y207" s="103">
        <f>_xlfn.XLOOKUP($C207,'SQUO grid'!$B$4:$B$18,'SQUO grid'!Q$4:Q$18,"error",0,1)</f>
        <v>22</v>
      </c>
      <c r="Z207" s="103">
        <f>_xlfn.XLOOKUP($C207,'SQUO grid'!$B$4:$B$18,'SQUO grid'!R$4:R$18,"error",0,1)</f>
        <v>29</v>
      </c>
      <c r="AA207" s="103">
        <f>_xlfn.XLOOKUP($C207,'SQUO grid'!$B$4:$B$18,'SQUO grid'!S$4:S$18,"error",0,1)</f>
        <v>33</v>
      </c>
      <c r="AB207" s="103">
        <f>_xlfn.XLOOKUP($C207,'SQUO grid'!$B$4:$B$18,'SQUO grid'!T$4:T$18,"error",0,1)</f>
        <v>43</v>
      </c>
      <c r="AC207" s="103">
        <f>_xlfn.XLOOKUP($C207,'SQUO grid'!$B$4:$B$18,'SQUO grid'!U$4:U$18,"error",0,1)</f>
        <v>43</v>
      </c>
      <c r="AD207" s="103">
        <f>_xlfn.XLOOKUP($C207,'SQUO grid'!$B$4:$B$18,'SQUO grid'!V$4:V$18,"error",0,1)</f>
        <v>57</v>
      </c>
      <c r="AF207" s="103">
        <f>_xlfn.XLOOKUP($D207,'Compiled grid proposal'!$C$5:$C$22,'Compiled grid proposal'!D$5:D$22,"error",0,1)</f>
        <v>0.89999999999999991</v>
      </c>
      <c r="AG207" s="103">
        <f>_xlfn.XLOOKUP($D207,'Compiled grid proposal'!$C$5:$C$22,'Compiled grid proposal'!E$5:E$22,"error",0,1)</f>
        <v>3</v>
      </c>
      <c r="AH207" s="103">
        <f>_xlfn.XLOOKUP($D207,'Compiled grid proposal'!$C$5:$C$22,'Compiled grid proposal'!F$5:F$22,"error",0,1)</f>
        <v>1.7999999999999998</v>
      </c>
      <c r="AI207" s="103">
        <f>_xlfn.XLOOKUP($D207,'Compiled grid proposal'!$C$5:$C$22,'Compiled grid proposal'!G$5:G$22,"error",0,1)</f>
        <v>6</v>
      </c>
      <c r="AJ207" s="103">
        <f>_xlfn.XLOOKUP($D207,'Compiled grid proposal'!$C$5:$C$22,'Compiled grid proposal'!H$5:H$22,"error",0,1)</f>
        <v>2.1599999999999997</v>
      </c>
      <c r="AK207" s="103">
        <f>_xlfn.XLOOKUP($D207,'Compiled grid proposal'!$C$5:$C$22,'Compiled grid proposal'!I$5:I$22,"error",0,1)</f>
        <v>7.1999999999999993</v>
      </c>
      <c r="AL207" s="103">
        <f>_xlfn.XLOOKUP($D207,'Compiled grid proposal'!$C$5:$C$22,'Compiled grid proposal'!J$5:J$22,"error",0,1)</f>
        <v>2.5919999999999996</v>
      </c>
      <c r="AM207" s="103">
        <f>_xlfn.XLOOKUP($D207,'Compiled grid proposal'!$C$5:$C$22,'Compiled grid proposal'!K$5:K$22,"error",0,1)</f>
        <v>8.6399999999999988</v>
      </c>
      <c r="AN207" s="103">
        <f>_xlfn.XLOOKUP($D207,'Compiled grid proposal'!$C$5:$C$22,'Compiled grid proposal'!L$5:L$22,"error",0,1)</f>
        <v>3.1103999999999994</v>
      </c>
      <c r="AO207" s="103">
        <f>_xlfn.XLOOKUP($D207,'Compiled grid proposal'!$C$5:$C$22,'Compiled grid proposal'!M$5:M$22,"error",0,1)</f>
        <v>10.367999999999999</v>
      </c>
      <c r="AP207" s="103">
        <f>_xlfn.XLOOKUP($D207,'Compiled grid proposal'!$C$5:$C$22,'Compiled grid proposal'!N$5:N$22,"error",0,1)</f>
        <v>3.7324799999999989</v>
      </c>
      <c r="AQ207" s="103">
        <f>_xlfn.XLOOKUP($D207,'Compiled grid proposal'!$C$5:$C$22,'Compiled grid proposal'!O$5:O$22,"error",0,1)</f>
        <v>12.441599999999998</v>
      </c>
      <c r="AR207" s="103">
        <f>_xlfn.XLOOKUP($D207,'Compiled grid proposal'!$C$5:$C$22,'Compiled grid proposal'!P$5:P$22,"error",0,1)</f>
        <v>4.4789759999999985</v>
      </c>
      <c r="AS207" s="103">
        <f>_xlfn.XLOOKUP($D207,'Compiled grid proposal'!$C$5:$C$22,'Compiled grid proposal'!Q$5:Q$22,"error",0,1)</f>
        <v>14.929919999999996</v>
      </c>
      <c r="AT207" s="103">
        <f>_xlfn.XLOOKUP($D207,'Compiled grid proposal'!$C$5:$C$22,'Compiled grid proposal'!R$5:R$22,"error",0,1)</f>
        <v>5.3747711999999979</v>
      </c>
      <c r="AU207" s="103">
        <f>_xlfn.XLOOKUP($D207,'Compiled grid proposal'!$C$5:$C$22,'Compiled grid proposal'!S$5:S$22,"error",0,1)</f>
        <v>17.915903999999994</v>
      </c>
      <c r="AV207" s="103">
        <f>_xlfn.XLOOKUP($D207,'Compiled grid proposal'!$C$5:$C$22,'Compiled grid proposal'!T$5:T$22,"error",0,1)</f>
        <v>6.4497254399999973</v>
      </c>
      <c r="AW207" s="103">
        <f>_xlfn.XLOOKUP($D207,'Compiled grid proposal'!$C$5:$C$22,'Compiled grid proposal'!U$5:U$22,"error",0,1)</f>
        <v>21.499084799999991</v>
      </c>
      <c r="AX207" s="103">
        <f>_xlfn.XLOOKUP($D207,'Compiled grid proposal'!$C$5:$C$22,'Compiled grid proposal'!V$5:V$22,"error",0,1)</f>
        <v>8.5499999999999989</v>
      </c>
      <c r="AY207" s="103">
        <f>_xlfn.XLOOKUP($D207,'Compiled grid proposal'!$C$5:$C$22,'Compiled grid proposal'!W$5:W$22,"error",0,1)</f>
        <v>28.5</v>
      </c>
      <c r="BA207" s="115">
        <f t="shared" si="120"/>
        <v>0.89999999999999991</v>
      </c>
      <c r="BB207" s="115">
        <f t="shared" si="121"/>
        <v>0</v>
      </c>
      <c r="BC207" s="115">
        <f t="shared" si="122"/>
        <v>-0.20000000000000018</v>
      </c>
      <c r="BD207" s="115">
        <f t="shared" si="123"/>
        <v>0</v>
      </c>
      <c r="BE207" s="115">
        <f t="shared" si="124"/>
        <v>-0.8400000000000003</v>
      </c>
      <c r="BF207" s="115">
        <f t="shared" si="125"/>
        <v>-1.8000000000000007</v>
      </c>
      <c r="BG207" s="115">
        <f t="shared" si="126"/>
        <v>-1.4080000000000004</v>
      </c>
      <c r="BH207" s="115">
        <f t="shared" si="127"/>
        <v>-3.3600000000000012</v>
      </c>
      <c r="BI207" s="115">
        <f t="shared" si="128"/>
        <v>-8.9396000000000022</v>
      </c>
      <c r="BJ207" s="115">
        <f t="shared" si="129"/>
        <v>-3.6320000000000014</v>
      </c>
      <c r="BK207" s="115">
        <f t="shared" si="130"/>
        <v>-10.267520000000001</v>
      </c>
      <c r="BL207" s="115">
        <f t="shared" si="131"/>
        <v>-5.5584000000000024</v>
      </c>
      <c r="BM207" s="115">
        <f t="shared" si="132"/>
        <v>-12.521024000000001</v>
      </c>
      <c r="BN207" s="115">
        <f t="shared" si="133"/>
        <v>-7.0700800000000044</v>
      </c>
      <c r="BO207" s="115">
        <f t="shared" si="134"/>
        <v>-16.625228800000002</v>
      </c>
      <c r="BP207" s="115">
        <f t="shared" si="135"/>
        <v>-11.084096000000006</v>
      </c>
      <c r="BQ207" s="115">
        <f t="shared" si="136"/>
        <v>-26.550274560000002</v>
      </c>
      <c r="BR207" s="115">
        <f t="shared" si="137"/>
        <v>-21.500915200000009</v>
      </c>
      <c r="BS207" s="115">
        <f t="shared" si="138"/>
        <v>-34.450000000000003</v>
      </c>
      <c r="BT207" s="115">
        <f t="shared" si="139"/>
        <v>-28.5</v>
      </c>
      <c r="BV207" s="116" t="e">
        <f t="shared" si="140"/>
        <v>#DIV/0!</v>
      </c>
      <c r="BW207" s="116">
        <f t="shared" si="141"/>
        <v>0</v>
      </c>
      <c r="BX207" s="116">
        <f t="shared" si="142"/>
        <v>-0.10000000000000009</v>
      </c>
      <c r="BY207" s="116">
        <f t="shared" si="143"/>
        <v>0</v>
      </c>
      <c r="BZ207" s="116">
        <f t="shared" si="144"/>
        <v>-0.28000000000000008</v>
      </c>
      <c r="CA207" s="116">
        <f t="shared" si="145"/>
        <v>-0.20000000000000007</v>
      </c>
      <c r="CB207" s="116">
        <f t="shared" si="146"/>
        <v>-0.35200000000000009</v>
      </c>
      <c r="CC207" s="116">
        <f t="shared" si="147"/>
        <v>-0.28000000000000008</v>
      </c>
      <c r="CD207" s="116">
        <f t="shared" si="148"/>
        <v>-0.74187551867219936</v>
      </c>
      <c r="CE207" s="116">
        <f t="shared" si="149"/>
        <v>-0.25942857142857151</v>
      </c>
      <c r="CF207" s="116">
        <f t="shared" si="150"/>
        <v>-0.73339428571428578</v>
      </c>
      <c r="CG207" s="116">
        <f t="shared" si="151"/>
        <v>-0.30880000000000013</v>
      </c>
      <c r="CH207" s="116">
        <f t="shared" si="152"/>
        <v>-0.73653082352941179</v>
      </c>
      <c r="CI207" s="116">
        <f t="shared" si="153"/>
        <v>-0.32136727272727295</v>
      </c>
      <c r="CJ207" s="116">
        <f t="shared" si="154"/>
        <v>-0.75569221818181831</v>
      </c>
      <c r="CK207" s="116">
        <f t="shared" si="155"/>
        <v>-0.38221020689655194</v>
      </c>
      <c r="CL207" s="116">
        <f t="shared" si="156"/>
        <v>-0.80455377454545463</v>
      </c>
      <c r="CM207" s="116">
        <f t="shared" si="157"/>
        <v>-0.50002128372093047</v>
      </c>
      <c r="CN207" s="116">
        <f t="shared" si="158"/>
        <v>-0.80116279069767449</v>
      </c>
      <c r="CO207" s="116">
        <f t="shared" si="159"/>
        <v>-0.5</v>
      </c>
    </row>
    <row r="208" spans="1:93" ht="28.5" thickBot="1">
      <c r="A208" s="32" t="s">
        <v>227</v>
      </c>
      <c r="B208" s="33" t="s">
        <v>14</v>
      </c>
      <c r="C208" s="33">
        <v>2</v>
      </c>
      <c r="D208" s="33">
        <v>2</v>
      </c>
      <c r="E208" s="33">
        <v>2</v>
      </c>
      <c r="F208" s="33"/>
      <c r="G208" s="33"/>
      <c r="H208" s="33"/>
      <c r="I208" s="33"/>
      <c r="K208" s="103">
        <f>_xlfn.XLOOKUP($C208,'SQUO grid'!$B$4:$B$18,'SQUO grid'!C$4:C$18,"error",0,1)</f>
        <v>0</v>
      </c>
      <c r="L208" s="103">
        <f>_xlfn.XLOOKUP($C208,'SQUO grid'!$B$4:$B$18,'SQUO grid'!D$4:D$18,"error",0,1)</f>
        <v>3</v>
      </c>
      <c r="M208" s="103">
        <f>_xlfn.XLOOKUP($C208,'SQUO grid'!$B$4:$B$18,'SQUO grid'!E$4:E$18,"error",0,1)</f>
        <v>2</v>
      </c>
      <c r="N208" s="103">
        <f>_xlfn.XLOOKUP($C208,'SQUO grid'!$B$4:$B$18,'SQUO grid'!F$4:F$18,"error",0,1)</f>
        <v>6</v>
      </c>
      <c r="O208" s="103">
        <f>_xlfn.XLOOKUP($C208,'SQUO grid'!$B$4:$B$18,'SQUO grid'!G$4:G$18,"error",0,1)</f>
        <v>3</v>
      </c>
      <c r="P208" s="103">
        <f>_xlfn.XLOOKUP($C208,'SQUO grid'!$B$4:$B$18,'SQUO grid'!H$4:H$18,"error",0,1)</f>
        <v>9</v>
      </c>
      <c r="Q208" s="103">
        <f>_xlfn.XLOOKUP($C208,'SQUO grid'!$B$4:$B$18,'SQUO grid'!I$4:I$18,"error",0,1)</f>
        <v>4</v>
      </c>
      <c r="R208" s="103">
        <f>_xlfn.XLOOKUP($C208,'SQUO grid'!$B$4:$B$18,'SQUO grid'!J$4:J$18,"error",0,1)</f>
        <v>12</v>
      </c>
      <c r="S208" s="103">
        <f>_xlfn.XLOOKUP($C208,'SQUO grid'!$B$4:$B$18,'SQUO grid'!K$4:K$18,"error",0,1)</f>
        <v>12.05</v>
      </c>
      <c r="T208" s="103">
        <f>_xlfn.XLOOKUP($C208,'SQUO grid'!$B$4:$B$18,'SQUO grid'!L$4:L$18,"error",0,1)</f>
        <v>14</v>
      </c>
      <c r="U208" s="103">
        <f>_xlfn.XLOOKUP($C208,'SQUO grid'!$B$4:$B$18,'SQUO grid'!M$4:M$18,"error",0,1)</f>
        <v>14</v>
      </c>
      <c r="V208" s="103">
        <f>_xlfn.XLOOKUP($C208,'SQUO grid'!$B$4:$B$18,'SQUO grid'!N$4:N$18,"error",0,1)</f>
        <v>18</v>
      </c>
      <c r="W208" s="103">
        <f>_xlfn.XLOOKUP($C208,'SQUO grid'!$B$4:$B$18,'SQUO grid'!O$4:O$18,"error",0,1)</f>
        <v>17</v>
      </c>
      <c r="X208" s="103">
        <f>_xlfn.XLOOKUP($C208,'SQUO grid'!$B$4:$B$18,'SQUO grid'!P$4:P$18,"error",0,1)</f>
        <v>22</v>
      </c>
      <c r="Y208" s="103">
        <f>_xlfn.XLOOKUP($C208,'SQUO grid'!$B$4:$B$18,'SQUO grid'!Q$4:Q$18,"error",0,1)</f>
        <v>22</v>
      </c>
      <c r="Z208" s="103">
        <f>_xlfn.XLOOKUP($C208,'SQUO grid'!$B$4:$B$18,'SQUO grid'!R$4:R$18,"error",0,1)</f>
        <v>29</v>
      </c>
      <c r="AA208" s="103">
        <f>_xlfn.XLOOKUP($C208,'SQUO grid'!$B$4:$B$18,'SQUO grid'!S$4:S$18,"error",0,1)</f>
        <v>33</v>
      </c>
      <c r="AB208" s="103">
        <f>_xlfn.XLOOKUP($C208,'SQUO grid'!$B$4:$B$18,'SQUO grid'!T$4:T$18,"error",0,1)</f>
        <v>43</v>
      </c>
      <c r="AC208" s="103">
        <f>_xlfn.XLOOKUP($C208,'SQUO grid'!$B$4:$B$18,'SQUO grid'!U$4:U$18,"error",0,1)</f>
        <v>43</v>
      </c>
      <c r="AD208" s="103">
        <f>_xlfn.XLOOKUP($C208,'SQUO grid'!$B$4:$B$18,'SQUO grid'!V$4:V$18,"error",0,1)</f>
        <v>57</v>
      </c>
      <c r="AF208" s="103">
        <f>_xlfn.XLOOKUP($D208,'Compiled grid proposal'!$C$5:$C$22,'Compiled grid proposal'!D$5:D$22,"error",0,1)</f>
        <v>0.89999999999999991</v>
      </c>
      <c r="AG208" s="103">
        <f>_xlfn.XLOOKUP($D208,'Compiled grid proposal'!$C$5:$C$22,'Compiled grid proposal'!E$5:E$22,"error",0,1)</f>
        <v>3</v>
      </c>
      <c r="AH208" s="103">
        <f>_xlfn.XLOOKUP($D208,'Compiled grid proposal'!$C$5:$C$22,'Compiled grid proposal'!F$5:F$22,"error",0,1)</f>
        <v>1.7999999999999998</v>
      </c>
      <c r="AI208" s="103">
        <f>_xlfn.XLOOKUP($D208,'Compiled grid proposal'!$C$5:$C$22,'Compiled grid proposal'!G$5:G$22,"error",0,1)</f>
        <v>6</v>
      </c>
      <c r="AJ208" s="103">
        <f>_xlfn.XLOOKUP($D208,'Compiled grid proposal'!$C$5:$C$22,'Compiled grid proposal'!H$5:H$22,"error",0,1)</f>
        <v>2.1599999999999997</v>
      </c>
      <c r="AK208" s="103">
        <f>_xlfn.XLOOKUP($D208,'Compiled grid proposal'!$C$5:$C$22,'Compiled grid proposal'!I$5:I$22,"error",0,1)</f>
        <v>7.1999999999999993</v>
      </c>
      <c r="AL208" s="103">
        <f>_xlfn.XLOOKUP($D208,'Compiled grid proposal'!$C$5:$C$22,'Compiled grid proposal'!J$5:J$22,"error",0,1)</f>
        <v>2.5919999999999996</v>
      </c>
      <c r="AM208" s="103">
        <f>_xlfn.XLOOKUP($D208,'Compiled grid proposal'!$C$5:$C$22,'Compiled grid proposal'!K$5:K$22,"error",0,1)</f>
        <v>8.6399999999999988</v>
      </c>
      <c r="AN208" s="103">
        <f>_xlfn.XLOOKUP($D208,'Compiled grid proposal'!$C$5:$C$22,'Compiled grid proposal'!L$5:L$22,"error",0,1)</f>
        <v>3.1103999999999994</v>
      </c>
      <c r="AO208" s="103">
        <f>_xlfn.XLOOKUP($D208,'Compiled grid proposal'!$C$5:$C$22,'Compiled grid proposal'!M$5:M$22,"error",0,1)</f>
        <v>10.367999999999999</v>
      </c>
      <c r="AP208" s="103">
        <f>_xlfn.XLOOKUP($D208,'Compiled grid proposal'!$C$5:$C$22,'Compiled grid proposal'!N$5:N$22,"error",0,1)</f>
        <v>3.7324799999999989</v>
      </c>
      <c r="AQ208" s="103">
        <f>_xlfn.XLOOKUP($D208,'Compiled grid proposal'!$C$5:$C$22,'Compiled grid proposal'!O$5:O$22,"error",0,1)</f>
        <v>12.441599999999998</v>
      </c>
      <c r="AR208" s="103">
        <f>_xlfn.XLOOKUP($D208,'Compiled grid proposal'!$C$5:$C$22,'Compiled grid proposal'!P$5:P$22,"error",0,1)</f>
        <v>4.4789759999999985</v>
      </c>
      <c r="AS208" s="103">
        <f>_xlfn.XLOOKUP($D208,'Compiled grid proposal'!$C$5:$C$22,'Compiled grid proposal'!Q$5:Q$22,"error",0,1)</f>
        <v>14.929919999999996</v>
      </c>
      <c r="AT208" s="103">
        <f>_xlfn.XLOOKUP($D208,'Compiled grid proposal'!$C$5:$C$22,'Compiled grid proposal'!R$5:R$22,"error",0,1)</f>
        <v>5.3747711999999979</v>
      </c>
      <c r="AU208" s="103">
        <f>_xlfn.XLOOKUP($D208,'Compiled grid proposal'!$C$5:$C$22,'Compiled grid proposal'!S$5:S$22,"error",0,1)</f>
        <v>17.915903999999994</v>
      </c>
      <c r="AV208" s="103">
        <f>_xlfn.XLOOKUP($D208,'Compiled grid proposal'!$C$5:$C$22,'Compiled grid proposal'!T$5:T$22,"error",0,1)</f>
        <v>6.4497254399999973</v>
      </c>
      <c r="AW208" s="103">
        <f>_xlfn.XLOOKUP($D208,'Compiled grid proposal'!$C$5:$C$22,'Compiled grid proposal'!U$5:U$22,"error",0,1)</f>
        <v>21.499084799999991</v>
      </c>
      <c r="AX208" s="103">
        <f>_xlfn.XLOOKUP($D208,'Compiled grid proposal'!$C$5:$C$22,'Compiled grid proposal'!V$5:V$22,"error",0,1)</f>
        <v>8.5499999999999989</v>
      </c>
      <c r="AY208" s="103">
        <f>_xlfn.XLOOKUP($D208,'Compiled grid proposal'!$C$5:$C$22,'Compiled grid proposal'!W$5:W$22,"error",0,1)</f>
        <v>28.5</v>
      </c>
      <c r="BA208" s="115">
        <f t="shared" si="120"/>
        <v>0.89999999999999991</v>
      </c>
      <c r="BB208" s="115">
        <f t="shared" si="121"/>
        <v>0</v>
      </c>
      <c r="BC208" s="115">
        <f t="shared" si="122"/>
        <v>-0.20000000000000018</v>
      </c>
      <c r="BD208" s="115">
        <f t="shared" si="123"/>
        <v>0</v>
      </c>
      <c r="BE208" s="115">
        <f t="shared" si="124"/>
        <v>-0.8400000000000003</v>
      </c>
      <c r="BF208" s="115">
        <f t="shared" si="125"/>
        <v>-1.8000000000000007</v>
      </c>
      <c r="BG208" s="115">
        <f t="shared" si="126"/>
        <v>-1.4080000000000004</v>
      </c>
      <c r="BH208" s="115">
        <f t="shared" si="127"/>
        <v>-3.3600000000000012</v>
      </c>
      <c r="BI208" s="115">
        <f t="shared" si="128"/>
        <v>-8.9396000000000022</v>
      </c>
      <c r="BJ208" s="115">
        <f t="shared" si="129"/>
        <v>-3.6320000000000014</v>
      </c>
      <c r="BK208" s="115">
        <f t="shared" si="130"/>
        <v>-10.267520000000001</v>
      </c>
      <c r="BL208" s="115">
        <f t="shared" si="131"/>
        <v>-5.5584000000000024</v>
      </c>
      <c r="BM208" s="115">
        <f t="shared" si="132"/>
        <v>-12.521024000000001</v>
      </c>
      <c r="BN208" s="115">
        <f t="shared" si="133"/>
        <v>-7.0700800000000044</v>
      </c>
      <c r="BO208" s="115">
        <f t="shared" si="134"/>
        <v>-16.625228800000002</v>
      </c>
      <c r="BP208" s="115">
        <f t="shared" si="135"/>
        <v>-11.084096000000006</v>
      </c>
      <c r="BQ208" s="115">
        <f t="shared" si="136"/>
        <v>-26.550274560000002</v>
      </c>
      <c r="BR208" s="115">
        <f t="shared" si="137"/>
        <v>-21.500915200000009</v>
      </c>
      <c r="BS208" s="115">
        <f t="shared" si="138"/>
        <v>-34.450000000000003</v>
      </c>
      <c r="BT208" s="115">
        <f t="shared" si="139"/>
        <v>-28.5</v>
      </c>
      <c r="BV208" s="116" t="e">
        <f t="shared" si="140"/>
        <v>#DIV/0!</v>
      </c>
      <c r="BW208" s="116">
        <f t="shared" si="141"/>
        <v>0</v>
      </c>
      <c r="BX208" s="116">
        <f t="shared" si="142"/>
        <v>-0.10000000000000009</v>
      </c>
      <c r="BY208" s="116">
        <f t="shared" si="143"/>
        <v>0</v>
      </c>
      <c r="BZ208" s="116">
        <f t="shared" si="144"/>
        <v>-0.28000000000000008</v>
      </c>
      <c r="CA208" s="116">
        <f t="shared" si="145"/>
        <v>-0.20000000000000007</v>
      </c>
      <c r="CB208" s="116">
        <f t="shared" si="146"/>
        <v>-0.35200000000000009</v>
      </c>
      <c r="CC208" s="116">
        <f t="shared" si="147"/>
        <v>-0.28000000000000008</v>
      </c>
      <c r="CD208" s="116">
        <f t="shared" si="148"/>
        <v>-0.74187551867219936</v>
      </c>
      <c r="CE208" s="116">
        <f t="shared" si="149"/>
        <v>-0.25942857142857151</v>
      </c>
      <c r="CF208" s="116">
        <f t="shared" si="150"/>
        <v>-0.73339428571428578</v>
      </c>
      <c r="CG208" s="116">
        <f t="shared" si="151"/>
        <v>-0.30880000000000013</v>
      </c>
      <c r="CH208" s="116">
        <f t="shared" si="152"/>
        <v>-0.73653082352941179</v>
      </c>
      <c r="CI208" s="116">
        <f t="shared" si="153"/>
        <v>-0.32136727272727295</v>
      </c>
      <c r="CJ208" s="116">
        <f t="shared" si="154"/>
        <v>-0.75569221818181831</v>
      </c>
      <c r="CK208" s="116">
        <f t="shared" si="155"/>
        <v>-0.38221020689655194</v>
      </c>
      <c r="CL208" s="116">
        <f t="shared" si="156"/>
        <v>-0.80455377454545463</v>
      </c>
      <c r="CM208" s="116">
        <f t="shared" si="157"/>
        <v>-0.50002128372093047</v>
      </c>
      <c r="CN208" s="116">
        <f t="shared" si="158"/>
        <v>-0.80116279069767449</v>
      </c>
      <c r="CO208" s="116">
        <f t="shared" si="159"/>
        <v>-0.5</v>
      </c>
    </row>
    <row r="209" spans="1:93" ht="14.5" thickBot="1">
      <c r="A209" s="32" t="s">
        <v>228</v>
      </c>
      <c r="B209" s="33" t="s">
        <v>14</v>
      </c>
      <c r="C209" s="33">
        <v>2</v>
      </c>
      <c r="D209" s="33">
        <v>2</v>
      </c>
      <c r="E209" s="33">
        <v>2</v>
      </c>
      <c r="F209" s="33"/>
      <c r="G209" s="33"/>
      <c r="H209" s="33"/>
      <c r="I209" s="33"/>
      <c r="K209" s="103">
        <f>_xlfn.XLOOKUP($C209,'SQUO grid'!$B$4:$B$18,'SQUO grid'!C$4:C$18,"error",0,1)</f>
        <v>0</v>
      </c>
      <c r="L209" s="103">
        <f>_xlfn.XLOOKUP($C209,'SQUO grid'!$B$4:$B$18,'SQUO grid'!D$4:D$18,"error",0,1)</f>
        <v>3</v>
      </c>
      <c r="M209" s="103">
        <f>_xlfn.XLOOKUP($C209,'SQUO grid'!$B$4:$B$18,'SQUO grid'!E$4:E$18,"error",0,1)</f>
        <v>2</v>
      </c>
      <c r="N209" s="103">
        <f>_xlfn.XLOOKUP($C209,'SQUO grid'!$B$4:$B$18,'SQUO grid'!F$4:F$18,"error",0,1)</f>
        <v>6</v>
      </c>
      <c r="O209" s="103">
        <f>_xlfn.XLOOKUP($C209,'SQUO grid'!$B$4:$B$18,'SQUO grid'!G$4:G$18,"error",0,1)</f>
        <v>3</v>
      </c>
      <c r="P209" s="103">
        <f>_xlfn.XLOOKUP($C209,'SQUO grid'!$B$4:$B$18,'SQUO grid'!H$4:H$18,"error",0,1)</f>
        <v>9</v>
      </c>
      <c r="Q209" s="103">
        <f>_xlfn.XLOOKUP($C209,'SQUO grid'!$B$4:$B$18,'SQUO grid'!I$4:I$18,"error",0,1)</f>
        <v>4</v>
      </c>
      <c r="R209" s="103">
        <f>_xlfn.XLOOKUP($C209,'SQUO grid'!$B$4:$B$18,'SQUO grid'!J$4:J$18,"error",0,1)</f>
        <v>12</v>
      </c>
      <c r="S209" s="103">
        <f>_xlfn.XLOOKUP($C209,'SQUO grid'!$B$4:$B$18,'SQUO grid'!K$4:K$18,"error",0,1)</f>
        <v>12.05</v>
      </c>
      <c r="T209" s="103">
        <f>_xlfn.XLOOKUP($C209,'SQUO grid'!$B$4:$B$18,'SQUO grid'!L$4:L$18,"error",0,1)</f>
        <v>14</v>
      </c>
      <c r="U209" s="103">
        <f>_xlfn.XLOOKUP($C209,'SQUO grid'!$B$4:$B$18,'SQUO grid'!M$4:M$18,"error",0,1)</f>
        <v>14</v>
      </c>
      <c r="V209" s="103">
        <f>_xlfn.XLOOKUP($C209,'SQUO grid'!$B$4:$B$18,'SQUO grid'!N$4:N$18,"error",0,1)</f>
        <v>18</v>
      </c>
      <c r="W209" s="103">
        <f>_xlfn.XLOOKUP($C209,'SQUO grid'!$B$4:$B$18,'SQUO grid'!O$4:O$18,"error",0,1)</f>
        <v>17</v>
      </c>
      <c r="X209" s="103">
        <f>_xlfn.XLOOKUP($C209,'SQUO grid'!$B$4:$B$18,'SQUO grid'!P$4:P$18,"error",0,1)</f>
        <v>22</v>
      </c>
      <c r="Y209" s="103">
        <f>_xlfn.XLOOKUP($C209,'SQUO grid'!$B$4:$B$18,'SQUO grid'!Q$4:Q$18,"error",0,1)</f>
        <v>22</v>
      </c>
      <c r="Z209" s="103">
        <f>_xlfn.XLOOKUP($C209,'SQUO grid'!$B$4:$B$18,'SQUO grid'!R$4:R$18,"error",0,1)</f>
        <v>29</v>
      </c>
      <c r="AA209" s="103">
        <f>_xlfn.XLOOKUP($C209,'SQUO grid'!$B$4:$B$18,'SQUO grid'!S$4:S$18,"error",0,1)</f>
        <v>33</v>
      </c>
      <c r="AB209" s="103">
        <f>_xlfn.XLOOKUP($C209,'SQUO grid'!$B$4:$B$18,'SQUO grid'!T$4:T$18,"error",0,1)</f>
        <v>43</v>
      </c>
      <c r="AC209" s="103">
        <f>_xlfn.XLOOKUP($C209,'SQUO grid'!$B$4:$B$18,'SQUO grid'!U$4:U$18,"error",0,1)</f>
        <v>43</v>
      </c>
      <c r="AD209" s="103">
        <f>_xlfn.XLOOKUP($C209,'SQUO grid'!$B$4:$B$18,'SQUO grid'!V$4:V$18,"error",0,1)</f>
        <v>57</v>
      </c>
      <c r="AF209" s="103">
        <f>_xlfn.XLOOKUP($D209,'Compiled grid proposal'!$C$5:$C$22,'Compiled grid proposal'!D$5:D$22,"error",0,1)</f>
        <v>0.89999999999999991</v>
      </c>
      <c r="AG209" s="103">
        <f>_xlfn.XLOOKUP($D209,'Compiled grid proposal'!$C$5:$C$22,'Compiled grid proposal'!E$5:E$22,"error",0,1)</f>
        <v>3</v>
      </c>
      <c r="AH209" s="103">
        <f>_xlfn.XLOOKUP($D209,'Compiled grid proposal'!$C$5:$C$22,'Compiled grid proposal'!F$5:F$22,"error",0,1)</f>
        <v>1.7999999999999998</v>
      </c>
      <c r="AI209" s="103">
        <f>_xlfn.XLOOKUP($D209,'Compiled grid proposal'!$C$5:$C$22,'Compiled grid proposal'!G$5:G$22,"error",0,1)</f>
        <v>6</v>
      </c>
      <c r="AJ209" s="103">
        <f>_xlfn.XLOOKUP($D209,'Compiled grid proposal'!$C$5:$C$22,'Compiled grid proposal'!H$5:H$22,"error",0,1)</f>
        <v>2.1599999999999997</v>
      </c>
      <c r="AK209" s="103">
        <f>_xlfn.XLOOKUP($D209,'Compiled grid proposal'!$C$5:$C$22,'Compiled grid proposal'!I$5:I$22,"error",0,1)</f>
        <v>7.1999999999999993</v>
      </c>
      <c r="AL209" s="103">
        <f>_xlfn.XLOOKUP($D209,'Compiled grid proposal'!$C$5:$C$22,'Compiled grid proposal'!J$5:J$22,"error",0,1)</f>
        <v>2.5919999999999996</v>
      </c>
      <c r="AM209" s="103">
        <f>_xlfn.XLOOKUP($D209,'Compiled grid proposal'!$C$5:$C$22,'Compiled grid proposal'!K$5:K$22,"error",0,1)</f>
        <v>8.6399999999999988</v>
      </c>
      <c r="AN209" s="103">
        <f>_xlfn.XLOOKUP($D209,'Compiled grid proposal'!$C$5:$C$22,'Compiled grid proposal'!L$5:L$22,"error",0,1)</f>
        <v>3.1103999999999994</v>
      </c>
      <c r="AO209" s="103">
        <f>_xlfn.XLOOKUP($D209,'Compiled grid proposal'!$C$5:$C$22,'Compiled grid proposal'!M$5:M$22,"error",0,1)</f>
        <v>10.367999999999999</v>
      </c>
      <c r="AP209" s="103">
        <f>_xlfn.XLOOKUP($D209,'Compiled grid proposal'!$C$5:$C$22,'Compiled grid proposal'!N$5:N$22,"error",0,1)</f>
        <v>3.7324799999999989</v>
      </c>
      <c r="AQ209" s="103">
        <f>_xlfn.XLOOKUP($D209,'Compiled grid proposal'!$C$5:$C$22,'Compiled grid proposal'!O$5:O$22,"error",0,1)</f>
        <v>12.441599999999998</v>
      </c>
      <c r="AR209" s="103">
        <f>_xlfn.XLOOKUP($D209,'Compiled grid proposal'!$C$5:$C$22,'Compiled grid proposal'!P$5:P$22,"error",0,1)</f>
        <v>4.4789759999999985</v>
      </c>
      <c r="AS209" s="103">
        <f>_xlfn.XLOOKUP($D209,'Compiled grid proposal'!$C$5:$C$22,'Compiled grid proposal'!Q$5:Q$22,"error",0,1)</f>
        <v>14.929919999999996</v>
      </c>
      <c r="AT209" s="103">
        <f>_xlfn.XLOOKUP($D209,'Compiled grid proposal'!$C$5:$C$22,'Compiled grid proposal'!R$5:R$22,"error",0,1)</f>
        <v>5.3747711999999979</v>
      </c>
      <c r="AU209" s="103">
        <f>_xlfn.XLOOKUP($D209,'Compiled grid proposal'!$C$5:$C$22,'Compiled grid proposal'!S$5:S$22,"error",0,1)</f>
        <v>17.915903999999994</v>
      </c>
      <c r="AV209" s="103">
        <f>_xlfn.XLOOKUP($D209,'Compiled grid proposal'!$C$5:$C$22,'Compiled grid proposal'!T$5:T$22,"error",0,1)</f>
        <v>6.4497254399999973</v>
      </c>
      <c r="AW209" s="103">
        <f>_xlfn.XLOOKUP($D209,'Compiled grid proposal'!$C$5:$C$22,'Compiled grid proposal'!U$5:U$22,"error",0,1)</f>
        <v>21.499084799999991</v>
      </c>
      <c r="AX209" s="103">
        <f>_xlfn.XLOOKUP($D209,'Compiled grid proposal'!$C$5:$C$22,'Compiled grid proposal'!V$5:V$22,"error",0,1)</f>
        <v>8.5499999999999989</v>
      </c>
      <c r="AY209" s="103">
        <f>_xlfn.XLOOKUP($D209,'Compiled grid proposal'!$C$5:$C$22,'Compiled grid proposal'!W$5:W$22,"error",0,1)</f>
        <v>28.5</v>
      </c>
      <c r="BA209" s="115">
        <f t="shared" si="120"/>
        <v>0.89999999999999991</v>
      </c>
      <c r="BB209" s="115">
        <f t="shared" si="121"/>
        <v>0</v>
      </c>
      <c r="BC209" s="115">
        <f t="shared" si="122"/>
        <v>-0.20000000000000018</v>
      </c>
      <c r="BD209" s="115">
        <f t="shared" si="123"/>
        <v>0</v>
      </c>
      <c r="BE209" s="115">
        <f t="shared" si="124"/>
        <v>-0.8400000000000003</v>
      </c>
      <c r="BF209" s="115">
        <f t="shared" si="125"/>
        <v>-1.8000000000000007</v>
      </c>
      <c r="BG209" s="115">
        <f t="shared" si="126"/>
        <v>-1.4080000000000004</v>
      </c>
      <c r="BH209" s="115">
        <f t="shared" si="127"/>
        <v>-3.3600000000000012</v>
      </c>
      <c r="BI209" s="115">
        <f t="shared" si="128"/>
        <v>-8.9396000000000022</v>
      </c>
      <c r="BJ209" s="115">
        <f t="shared" si="129"/>
        <v>-3.6320000000000014</v>
      </c>
      <c r="BK209" s="115">
        <f t="shared" si="130"/>
        <v>-10.267520000000001</v>
      </c>
      <c r="BL209" s="115">
        <f t="shared" si="131"/>
        <v>-5.5584000000000024</v>
      </c>
      <c r="BM209" s="115">
        <f t="shared" si="132"/>
        <v>-12.521024000000001</v>
      </c>
      <c r="BN209" s="115">
        <f t="shared" si="133"/>
        <v>-7.0700800000000044</v>
      </c>
      <c r="BO209" s="115">
        <f t="shared" si="134"/>
        <v>-16.625228800000002</v>
      </c>
      <c r="BP209" s="115">
        <f t="shared" si="135"/>
        <v>-11.084096000000006</v>
      </c>
      <c r="BQ209" s="115">
        <f t="shared" si="136"/>
        <v>-26.550274560000002</v>
      </c>
      <c r="BR209" s="115">
        <f t="shared" si="137"/>
        <v>-21.500915200000009</v>
      </c>
      <c r="BS209" s="115">
        <f t="shared" si="138"/>
        <v>-34.450000000000003</v>
      </c>
      <c r="BT209" s="115">
        <f t="shared" si="139"/>
        <v>-28.5</v>
      </c>
      <c r="BV209" s="116" t="e">
        <f t="shared" si="140"/>
        <v>#DIV/0!</v>
      </c>
      <c r="BW209" s="116">
        <f t="shared" si="141"/>
        <v>0</v>
      </c>
      <c r="BX209" s="116">
        <f t="shared" si="142"/>
        <v>-0.10000000000000009</v>
      </c>
      <c r="BY209" s="116">
        <f t="shared" si="143"/>
        <v>0</v>
      </c>
      <c r="BZ209" s="116">
        <f t="shared" si="144"/>
        <v>-0.28000000000000008</v>
      </c>
      <c r="CA209" s="116">
        <f t="shared" si="145"/>
        <v>-0.20000000000000007</v>
      </c>
      <c r="CB209" s="116">
        <f t="shared" si="146"/>
        <v>-0.35200000000000009</v>
      </c>
      <c r="CC209" s="116">
        <f t="shared" si="147"/>
        <v>-0.28000000000000008</v>
      </c>
      <c r="CD209" s="116">
        <f t="shared" si="148"/>
        <v>-0.74187551867219936</v>
      </c>
      <c r="CE209" s="116">
        <f t="shared" si="149"/>
        <v>-0.25942857142857151</v>
      </c>
      <c r="CF209" s="116">
        <f t="shared" si="150"/>
        <v>-0.73339428571428578</v>
      </c>
      <c r="CG209" s="116">
        <f t="shared" si="151"/>
        <v>-0.30880000000000013</v>
      </c>
      <c r="CH209" s="116">
        <f t="shared" si="152"/>
        <v>-0.73653082352941179</v>
      </c>
      <c r="CI209" s="116">
        <f t="shared" si="153"/>
        <v>-0.32136727272727295</v>
      </c>
      <c r="CJ209" s="116">
        <f t="shared" si="154"/>
        <v>-0.75569221818181831</v>
      </c>
      <c r="CK209" s="116">
        <f t="shared" si="155"/>
        <v>-0.38221020689655194</v>
      </c>
      <c r="CL209" s="116">
        <f t="shared" si="156"/>
        <v>-0.80455377454545463</v>
      </c>
      <c r="CM209" s="116">
        <f t="shared" si="157"/>
        <v>-0.50002128372093047</v>
      </c>
      <c r="CN209" s="116">
        <f t="shared" si="158"/>
        <v>-0.80116279069767449</v>
      </c>
      <c r="CO209" s="116">
        <f t="shared" si="159"/>
        <v>-0.5</v>
      </c>
    </row>
    <row r="210" spans="1:93" ht="14.5" thickBot="1">
      <c r="A210" s="32" t="s">
        <v>229</v>
      </c>
      <c r="B210" s="33" t="s">
        <v>14</v>
      </c>
      <c r="C210" s="97">
        <v>2</v>
      </c>
      <c r="D210" s="33">
        <v>2</v>
      </c>
      <c r="E210" s="33">
        <v>2</v>
      </c>
      <c r="F210" s="33"/>
      <c r="G210" s="33"/>
      <c r="H210" s="33"/>
      <c r="I210" s="33"/>
      <c r="K210" s="103">
        <f>_xlfn.XLOOKUP($C210,'SQUO grid'!$B$4:$B$18,'SQUO grid'!C$4:C$18,"error",0,1)</f>
        <v>0</v>
      </c>
      <c r="L210" s="103">
        <f>_xlfn.XLOOKUP($C210,'SQUO grid'!$B$4:$B$18,'SQUO grid'!D$4:D$18,"error",0,1)</f>
        <v>3</v>
      </c>
      <c r="M210" s="103">
        <f>_xlfn.XLOOKUP($C210,'SQUO grid'!$B$4:$B$18,'SQUO grid'!E$4:E$18,"error",0,1)</f>
        <v>2</v>
      </c>
      <c r="N210" s="103">
        <f>_xlfn.XLOOKUP($C210,'SQUO grid'!$B$4:$B$18,'SQUO grid'!F$4:F$18,"error",0,1)</f>
        <v>6</v>
      </c>
      <c r="O210" s="103">
        <f>_xlfn.XLOOKUP($C210,'SQUO grid'!$B$4:$B$18,'SQUO grid'!G$4:G$18,"error",0,1)</f>
        <v>3</v>
      </c>
      <c r="P210" s="103">
        <f>_xlfn.XLOOKUP($C210,'SQUO grid'!$B$4:$B$18,'SQUO grid'!H$4:H$18,"error",0,1)</f>
        <v>9</v>
      </c>
      <c r="Q210" s="103">
        <f>_xlfn.XLOOKUP($C210,'SQUO grid'!$B$4:$B$18,'SQUO grid'!I$4:I$18,"error",0,1)</f>
        <v>4</v>
      </c>
      <c r="R210" s="103">
        <f>_xlfn.XLOOKUP($C210,'SQUO grid'!$B$4:$B$18,'SQUO grid'!J$4:J$18,"error",0,1)</f>
        <v>12</v>
      </c>
      <c r="S210" s="103">
        <f>_xlfn.XLOOKUP($C210,'SQUO grid'!$B$4:$B$18,'SQUO grid'!K$4:K$18,"error",0,1)</f>
        <v>12.05</v>
      </c>
      <c r="T210" s="103">
        <f>_xlfn.XLOOKUP($C210,'SQUO grid'!$B$4:$B$18,'SQUO grid'!L$4:L$18,"error",0,1)</f>
        <v>14</v>
      </c>
      <c r="U210" s="103">
        <f>_xlfn.XLOOKUP($C210,'SQUO grid'!$B$4:$B$18,'SQUO grid'!M$4:M$18,"error",0,1)</f>
        <v>14</v>
      </c>
      <c r="V210" s="103">
        <f>_xlfn.XLOOKUP($C210,'SQUO grid'!$B$4:$B$18,'SQUO grid'!N$4:N$18,"error",0,1)</f>
        <v>18</v>
      </c>
      <c r="W210" s="103">
        <f>_xlfn.XLOOKUP($C210,'SQUO grid'!$B$4:$B$18,'SQUO grid'!O$4:O$18,"error",0,1)</f>
        <v>17</v>
      </c>
      <c r="X210" s="103">
        <f>_xlfn.XLOOKUP($C210,'SQUO grid'!$B$4:$B$18,'SQUO grid'!P$4:P$18,"error",0,1)</f>
        <v>22</v>
      </c>
      <c r="Y210" s="103">
        <f>_xlfn.XLOOKUP($C210,'SQUO grid'!$B$4:$B$18,'SQUO grid'!Q$4:Q$18,"error",0,1)</f>
        <v>22</v>
      </c>
      <c r="Z210" s="103">
        <f>_xlfn.XLOOKUP($C210,'SQUO grid'!$B$4:$B$18,'SQUO grid'!R$4:R$18,"error",0,1)</f>
        <v>29</v>
      </c>
      <c r="AA210" s="103">
        <f>_xlfn.XLOOKUP($C210,'SQUO grid'!$B$4:$B$18,'SQUO grid'!S$4:S$18,"error",0,1)</f>
        <v>33</v>
      </c>
      <c r="AB210" s="103">
        <f>_xlfn.XLOOKUP($C210,'SQUO grid'!$B$4:$B$18,'SQUO grid'!T$4:T$18,"error",0,1)</f>
        <v>43</v>
      </c>
      <c r="AC210" s="103">
        <f>_xlfn.XLOOKUP($C210,'SQUO grid'!$B$4:$B$18,'SQUO grid'!U$4:U$18,"error",0,1)</f>
        <v>43</v>
      </c>
      <c r="AD210" s="103">
        <f>_xlfn.XLOOKUP($C210,'SQUO grid'!$B$4:$B$18,'SQUO grid'!V$4:V$18,"error",0,1)</f>
        <v>57</v>
      </c>
      <c r="AF210" s="103">
        <f>_xlfn.XLOOKUP($D210,'Compiled grid proposal'!$C$5:$C$22,'Compiled grid proposal'!D$5:D$22,"error",0,1)</f>
        <v>0.89999999999999991</v>
      </c>
      <c r="AG210" s="103">
        <f>_xlfn.XLOOKUP($D210,'Compiled grid proposal'!$C$5:$C$22,'Compiled grid proposal'!E$5:E$22,"error",0,1)</f>
        <v>3</v>
      </c>
      <c r="AH210" s="103">
        <f>_xlfn.XLOOKUP($D210,'Compiled grid proposal'!$C$5:$C$22,'Compiled grid proposal'!F$5:F$22,"error",0,1)</f>
        <v>1.7999999999999998</v>
      </c>
      <c r="AI210" s="103">
        <f>_xlfn.XLOOKUP($D210,'Compiled grid proposal'!$C$5:$C$22,'Compiled grid proposal'!G$5:G$22,"error",0,1)</f>
        <v>6</v>
      </c>
      <c r="AJ210" s="103">
        <f>_xlfn.XLOOKUP($D210,'Compiled grid proposal'!$C$5:$C$22,'Compiled grid proposal'!H$5:H$22,"error",0,1)</f>
        <v>2.1599999999999997</v>
      </c>
      <c r="AK210" s="103">
        <f>_xlfn.XLOOKUP($D210,'Compiled grid proposal'!$C$5:$C$22,'Compiled grid proposal'!I$5:I$22,"error",0,1)</f>
        <v>7.1999999999999993</v>
      </c>
      <c r="AL210" s="103">
        <f>_xlfn.XLOOKUP($D210,'Compiled grid proposal'!$C$5:$C$22,'Compiled grid proposal'!J$5:J$22,"error",0,1)</f>
        <v>2.5919999999999996</v>
      </c>
      <c r="AM210" s="103">
        <f>_xlfn.XLOOKUP($D210,'Compiled grid proposal'!$C$5:$C$22,'Compiled grid proposal'!K$5:K$22,"error",0,1)</f>
        <v>8.6399999999999988</v>
      </c>
      <c r="AN210" s="103">
        <f>_xlfn.XLOOKUP($D210,'Compiled grid proposal'!$C$5:$C$22,'Compiled grid proposal'!L$5:L$22,"error",0,1)</f>
        <v>3.1103999999999994</v>
      </c>
      <c r="AO210" s="103">
        <f>_xlfn.XLOOKUP($D210,'Compiled grid proposal'!$C$5:$C$22,'Compiled grid proposal'!M$5:M$22,"error",0,1)</f>
        <v>10.367999999999999</v>
      </c>
      <c r="AP210" s="103">
        <f>_xlfn.XLOOKUP($D210,'Compiled grid proposal'!$C$5:$C$22,'Compiled grid proposal'!N$5:N$22,"error",0,1)</f>
        <v>3.7324799999999989</v>
      </c>
      <c r="AQ210" s="103">
        <f>_xlfn.XLOOKUP($D210,'Compiled grid proposal'!$C$5:$C$22,'Compiled grid proposal'!O$5:O$22,"error",0,1)</f>
        <v>12.441599999999998</v>
      </c>
      <c r="AR210" s="103">
        <f>_xlfn.XLOOKUP($D210,'Compiled grid proposal'!$C$5:$C$22,'Compiled grid proposal'!P$5:P$22,"error",0,1)</f>
        <v>4.4789759999999985</v>
      </c>
      <c r="AS210" s="103">
        <f>_xlfn.XLOOKUP($D210,'Compiled grid proposal'!$C$5:$C$22,'Compiled grid proposal'!Q$5:Q$22,"error",0,1)</f>
        <v>14.929919999999996</v>
      </c>
      <c r="AT210" s="103">
        <f>_xlfn.XLOOKUP($D210,'Compiled grid proposal'!$C$5:$C$22,'Compiled grid proposal'!R$5:R$22,"error",0,1)</f>
        <v>5.3747711999999979</v>
      </c>
      <c r="AU210" s="103">
        <f>_xlfn.XLOOKUP($D210,'Compiled grid proposal'!$C$5:$C$22,'Compiled grid proposal'!S$5:S$22,"error",0,1)</f>
        <v>17.915903999999994</v>
      </c>
      <c r="AV210" s="103">
        <f>_xlfn.XLOOKUP($D210,'Compiled grid proposal'!$C$5:$C$22,'Compiled grid proposal'!T$5:T$22,"error",0,1)</f>
        <v>6.4497254399999973</v>
      </c>
      <c r="AW210" s="103">
        <f>_xlfn.XLOOKUP($D210,'Compiled grid proposal'!$C$5:$C$22,'Compiled grid proposal'!U$5:U$22,"error",0,1)</f>
        <v>21.499084799999991</v>
      </c>
      <c r="AX210" s="103">
        <f>_xlfn.XLOOKUP($D210,'Compiled grid proposal'!$C$5:$C$22,'Compiled grid proposal'!V$5:V$22,"error",0,1)</f>
        <v>8.5499999999999989</v>
      </c>
      <c r="AY210" s="103">
        <f>_xlfn.XLOOKUP($D210,'Compiled grid proposal'!$C$5:$C$22,'Compiled grid proposal'!W$5:W$22,"error",0,1)</f>
        <v>28.5</v>
      </c>
      <c r="BA210" s="115">
        <f t="shared" si="120"/>
        <v>0.89999999999999991</v>
      </c>
      <c r="BB210" s="115">
        <f t="shared" si="121"/>
        <v>0</v>
      </c>
      <c r="BC210" s="115">
        <f t="shared" si="122"/>
        <v>-0.20000000000000018</v>
      </c>
      <c r="BD210" s="115">
        <f t="shared" si="123"/>
        <v>0</v>
      </c>
      <c r="BE210" s="115">
        <f t="shared" si="124"/>
        <v>-0.8400000000000003</v>
      </c>
      <c r="BF210" s="115">
        <f t="shared" si="125"/>
        <v>-1.8000000000000007</v>
      </c>
      <c r="BG210" s="115">
        <f t="shared" si="126"/>
        <v>-1.4080000000000004</v>
      </c>
      <c r="BH210" s="115">
        <f t="shared" si="127"/>
        <v>-3.3600000000000012</v>
      </c>
      <c r="BI210" s="115">
        <f t="shared" si="128"/>
        <v>-8.9396000000000022</v>
      </c>
      <c r="BJ210" s="115">
        <f t="shared" si="129"/>
        <v>-3.6320000000000014</v>
      </c>
      <c r="BK210" s="115">
        <f t="shared" si="130"/>
        <v>-10.267520000000001</v>
      </c>
      <c r="BL210" s="115">
        <f t="shared" si="131"/>
        <v>-5.5584000000000024</v>
      </c>
      <c r="BM210" s="115">
        <f t="shared" si="132"/>
        <v>-12.521024000000001</v>
      </c>
      <c r="BN210" s="115">
        <f t="shared" si="133"/>
        <v>-7.0700800000000044</v>
      </c>
      <c r="BO210" s="115">
        <f t="shared" si="134"/>
        <v>-16.625228800000002</v>
      </c>
      <c r="BP210" s="115">
        <f t="shared" si="135"/>
        <v>-11.084096000000006</v>
      </c>
      <c r="BQ210" s="115">
        <f t="shared" si="136"/>
        <v>-26.550274560000002</v>
      </c>
      <c r="BR210" s="115">
        <f t="shared" si="137"/>
        <v>-21.500915200000009</v>
      </c>
      <c r="BS210" s="115">
        <f t="shared" si="138"/>
        <v>-34.450000000000003</v>
      </c>
      <c r="BT210" s="115">
        <f t="shared" si="139"/>
        <v>-28.5</v>
      </c>
      <c r="BV210" s="116" t="e">
        <f t="shared" si="140"/>
        <v>#DIV/0!</v>
      </c>
      <c r="BW210" s="116">
        <f t="shared" si="141"/>
        <v>0</v>
      </c>
      <c r="BX210" s="116">
        <f t="shared" si="142"/>
        <v>-0.10000000000000009</v>
      </c>
      <c r="BY210" s="116">
        <f t="shared" si="143"/>
        <v>0</v>
      </c>
      <c r="BZ210" s="116">
        <f t="shared" si="144"/>
        <v>-0.28000000000000008</v>
      </c>
      <c r="CA210" s="116">
        <f t="shared" si="145"/>
        <v>-0.20000000000000007</v>
      </c>
      <c r="CB210" s="116">
        <f t="shared" si="146"/>
        <v>-0.35200000000000009</v>
      </c>
      <c r="CC210" s="116">
        <f t="shared" si="147"/>
        <v>-0.28000000000000008</v>
      </c>
      <c r="CD210" s="116">
        <f t="shared" si="148"/>
        <v>-0.74187551867219936</v>
      </c>
      <c r="CE210" s="116">
        <f t="shared" si="149"/>
        <v>-0.25942857142857151</v>
      </c>
      <c r="CF210" s="116">
        <f t="shared" si="150"/>
        <v>-0.73339428571428578</v>
      </c>
      <c r="CG210" s="116">
        <f t="shared" si="151"/>
        <v>-0.30880000000000013</v>
      </c>
      <c r="CH210" s="116">
        <f t="shared" si="152"/>
        <v>-0.73653082352941179</v>
      </c>
      <c r="CI210" s="116">
        <f t="shared" si="153"/>
        <v>-0.32136727272727295</v>
      </c>
      <c r="CJ210" s="116">
        <f t="shared" si="154"/>
        <v>-0.75569221818181831</v>
      </c>
      <c r="CK210" s="116">
        <f t="shared" si="155"/>
        <v>-0.38221020689655194</v>
      </c>
      <c r="CL210" s="116">
        <f t="shared" si="156"/>
        <v>-0.80455377454545463</v>
      </c>
      <c r="CM210" s="116">
        <f t="shared" si="157"/>
        <v>-0.50002128372093047</v>
      </c>
      <c r="CN210" s="116">
        <f t="shared" si="158"/>
        <v>-0.80116279069767449</v>
      </c>
      <c r="CO210" s="116">
        <f t="shared" si="159"/>
        <v>-0.5</v>
      </c>
    </row>
    <row r="211" spans="1:93" ht="14.5" thickBot="1">
      <c r="A211" s="32" t="s">
        <v>230</v>
      </c>
      <c r="B211" s="33" t="s">
        <v>14</v>
      </c>
      <c r="C211" s="97">
        <v>2</v>
      </c>
      <c r="D211" s="33">
        <v>2</v>
      </c>
      <c r="E211" s="33">
        <v>2</v>
      </c>
      <c r="F211" s="33"/>
      <c r="G211" s="33"/>
      <c r="H211" s="33"/>
      <c r="I211" s="33"/>
      <c r="K211" s="103">
        <f>_xlfn.XLOOKUP($C211,'SQUO grid'!$B$4:$B$18,'SQUO grid'!C$4:C$18,"error",0,1)</f>
        <v>0</v>
      </c>
      <c r="L211" s="103">
        <f>_xlfn.XLOOKUP($C211,'SQUO grid'!$B$4:$B$18,'SQUO grid'!D$4:D$18,"error",0,1)</f>
        <v>3</v>
      </c>
      <c r="M211" s="103">
        <f>_xlfn.XLOOKUP($C211,'SQUO grid'!$B$4:$B$18,'SQUO grid'!E$4:E$18,"error",0,1)</f>
        <v>2</v>
      </c>
      <c r="N211" s="103">
        <f>_xlfn.XLOOKUP($C211,'SQUO grid'!$B$4:$B$18,'SQUO grid'!F$4:F$18,"error",0,1)</f>
        <v>6</v>
      </c>
      <c r="O211" s="103">
        <f>_xlfn.XLOOKUP($C211,'SQUO grid'!$B$4:$B$18,'SQUO grid'!G$4:G$18,"error",0,1)</f>
        <v>3</v>
      </c>
      <c r="P211" s="103">
        <f>_xlfn.XLOOKUP($C211,'SQUO grid'!$B$4:$B$18,'SQUO grid'!H$4:H$18,"error",0,1)</f>
        <v>9</v>
      </c>
      <c r="Q211" s="103">
        <f>_xlfn.XLOOKUP($C211,'SQUO grid'!$B$4:$B$18,'SQUO grid'!I$4:I$18,"error",0,1)</f>
        <v>4</v>
      </c>
      <c r="R211" s="103">
        <f>_xlfn.XLOOKUP($C211,'SQUO grid'!$B$4:$B$18,'SQUO grid'!J$4:J$18,"error",0,1)</f>
        <v>12</v>
      </c>
      <c r="S211" s="103">
        <f>_xlfn.XLOOKUP($C211,'SQUO grid'!$B$4:$B$18,'SQUO grid'!K$4:K$18,"error",0,1)</f>
        <v>12.05</v>
      </c>
      <c r="T211" s="103">
        <f>_xlfn.XLOOKUP($C211,'SQUO grid'!$B$4:$B$18,'SQUO grid'!L$4:L$18,"error",0,1)</f>
        <v>14</v>
      </c>
      <c r="U211" s="103">
        <f>_xlfn.XLOOKUP($C211,'SQUO grid'!$B$4:$B$18,'SQUO grid'!M$4:M$18,"error",0,1)</f>
        <v>14</v>
      </c>
      <c r="V211" s="103">
        <f>_xlfn.XLOOKUP($C211,'SQUO grid'!$B$4:$B$18,'SQUO grid'!N$4:N$18,"error",0,1)</f>
        <v>18</v>
      </c>
      <c r="W211" s="103">
        <f>_xlfn.XLOOKUP($C211,'SQUO grid'!$B$4:$B$18,'SQUO grid'!O$4:O$18,"error",0,1)</f>
        <v>17</v>
      </c>
      <c r="X211" s="103">
        <f>_xlfn.XLOOKUP($C211,'SQUO grid'!$B$4:$B$18,'SQUO grid'!P$4:P$18,"error",0,1)</f>
        <v>22</v>
      </c>
      <c r="Y211" s="103">
        <f>_xlfn.XLOOKUP($C211,'SQUO grid'!$B$4:$B$18,'SQUO grid'!Q$4:Q$18,"error",0,1)</f>
        <v>22</v>
      </c>
      <c r="Z211" s="103">
        <f>_xlfn.XLOOKUP($C211,'SQUO grid'!$B$4:$B$18,'SQUO grid'!R$4:R$18,"error",0,1)</f>
        <v>29</v>
      </c>
      <c r="AA211" s="103">
        <f>_xlfn.XLOOKUP($C211,'SQUO grid'!$B$4:$B$18,'SQUO grid'!S$4:S$18,"error",0,1)</f>
        <v>33</v>
      </c>
      <c r="AB211" s="103">
        <f>_xlfn.XLOOKUP($C211,'SQUO grid'!$B$4:$B$18,'SQUO grid'!T$4:T$18,"error",0,1)</f>
        <v>43</v>
      </c>
      <c r="AC211" s="103">
        <f>_xlfn.XLOOKUP($C211,'SQUO grid'!$B$4:$B$18,'SQUO grid'!U$4:U$18,"error",0,1)</f>
        <v>43</v>
      </c>
      <c r="AD211" s="103">
        <f>_xlfn.XLOOKUP($C211,'SQUO grid'!$B$4:$B$18,'SQUO grid'!V$4:V$18,"error",0,1)</f>
        <v>57</v>
      </c>
      <c r="AF211" s="103">
        <f>_xlfn.XLOOKUP($D211,'Compiled grid proposal'!$C$5:$C$22,'Compiled grid proposal'!D$5:D$22,"error",0,1)</f>
        <v>0.89999999999999991</v>
      </c>
      <c r="AG211" s="103">
        <f>_xlfn.XLOOKUP($D211,'Compiled grid proposal'!$C$5:$C$22,'Compiled grid proposal'!E$5:E$22,"error",0,1)</f>
        <v>3</v>
      </c>
      <c r="AH211" s="103">
        <f>_xlfn.XLOOKUP($D211,'Compiled grid proposal'!$C$5:$C$22,'Compiled grid proposal'!F$5:F$22,"error",0,1)</f>
        <v>1.7999999999999998</v>
      </c>
      <c r="AI211" s="103">
        <f>_xlfn.XLOOKUP($D211,'Compiled grid proposal'!$C$5:$C$22,'Compiled grid proposal'!G$5:G$22,"error",0,1)</f>
        <v>6</v>
      </c>
      <c r="AJ211" s="103">
        <f>_xlfn.XLOOKUP($D211,'Compiled grid proposal'!$C$5:$C$22,'Compiled grid proposal'!H$5:H$22,"error",0,1)</f>
        <v>2.1599999999999997</v>
      </c>
      <c r="AK211" s="103">
        <f>_xlfn.XLOOKUP($D211,'Compiled grid proposal'!$C$5:$C$22,'Compiled grid proposal'!I$5:I$22,"error",0,1)</f>
        <v>7.1999999999999993</v>
      </c>
      <c r="AL211" s="103">
        <f>_xlfn.XLOOKUP($D211,'Compiled grid proposal'!$C$5:$C$22,'Compiled grid proposal'!J$5:J$22,"error",0,1)</f>
        <v>2.5919999999999996</v>
      </c>
      <c r="AM211" s="103">
        <f>_xlfn.XLOOKUP($D211,'Compiled grid proposal'!$C$5:$C$22,'Compiled grid proposal'!K$5:K$22,"error",0,1)</f>
        <v>8.6399999999999988</v>
      </c>
      <c r="AN211" s="103">
        <f>_xlfn.XLOOKUP($D211,'Compiled grid proposal'!$C$5:$C$22,'Compiled grid proposal'!L$5:L$22,"error",0,1)</f>
        <v>3.1103999999999994</v>
      </c>
      <c r="AO211" s="103">
        <f>_xlfn.XLOOKUP($D211,'Compiled grid proposal'!$C$5:$C$22,'Compiled grid proposal'!M$5:M$22,"error",0,1)</f>
        <v>10.367999999999999</v>
      </c>
      <c r="AP211" s="103">
        <f>_xlfn.XLOOKUP($D211,'Compiled grid proposal'!$C$5:$C$22,'Compiled grid proposal'!N$5:N$22,"error",0,1)</f>
        <v>3.7324799999999989</v>
      </c>
      <c r="AQ211" s="103">
        <f>_xlfn.XLOOKUP($D211,'Compiled grid proposal'!$C$5:$C$22,'Compiled grid proposal'!O$5:O$22,"error",0,1)</f>
        <v>12.441599999999998</v>
      </c>
      <c r="AR211" s="103">
        <f>_xlfn.XLOOKUP($D211,'Compiled grid proposal'!$C$5:$C$22,'Compiled grid proposal'!P$5:P$22,"error",0,1)</f>
        <v>4.4789759999999985</v>
      </c>
      <c r="AS211" s="103">
        <f>_xlfn.XLOOKUP($D211,'Compiled grid proposal'!$C$5:$C$22,'Compiled grid proposal'!Q$5:Q$22,"error",0,1)</f>
        <v>14.929919999999996</v>
      </c>
      <c r="AT211" s="103">
        <f>_xlfn.XLOOKUP($D211,'Compiled grid proposal'!$C$5:$C$22,'Compiled grid proposal'!R$5:R$22,"error",0,1)</f>
        <v>5.3747711999999979</v>
      </c>
      <c r="AU211" s="103">
        <f>_xlfn.XLOOKUP($D211,'Compiled grid proposal'!$C$5:$C$22,'Compiled grid proposal'!S$5:S$22,"error",0,1)</f>
        <v>17.915903999999994</v>
      </c>
      <c r="AV211" s="103">
        <f>_xlfn.XLOOKUP($D211,'Compiled grid proposal'!$C$5:$C$22,'Compiled grid proposal'!T$5:T$22,"error",0,1)</f>
        <v>6.4497254399999973</v>
      </c>
      <c r="AW211" s="103">
        <f>_xlfn.XLOOKUP($D211,'Compiled grid proposal'!$C$5:$C$22,'Compiled grid proposal'!U$5:U$22,"error",0,1)</f>
        <v>21.499084799999991</v>
      </c>
      <c r="AX211" s="103">
        <f>_xlfn.XLOOKUP($D211,'Compiled grid proposal'!$C$5:$C$22,'Compiled grid proposal'!V$5:V$22,"error",0,1)</f>
        <v>8.5499999999999989</v>
      </c>
      <c r="AY211" s="103">
        <f>_xlfn.XLOOKUP($D211,'Compiled grid proposal'!$C$5:$C$22,'Compiled grid proposal'!W$5:W$22,"error",0,1)</f>
        <v>28.5</v>
      </c>
      <c r="BA211" s="115">
        <f t="shared" si="120"/>
        <v>0.89999999999999991</v>
      </c>
      <c r="BB211" s="115">
        <f t="shared" si="121"/>
        <v>0</v>
      </c>
      <c r="BC211" s="115">
        <f t="shared" si="122"/>
        <v>-0.20000000000000018</v>
      </c>
      <c r="BD211" s="115">
        <f t="shared" si="123"/>
        <v>0</v>
      </c>
      <c r="BE211" s="115">
        <f t="shared" si="124"/>
        <v>-0.8400000000000003</v>
      </c>
      <c r="BF211" s="115">
        <f t="shared" si="125"/>
        <v>-1.8000000000000007</v>
      </c>
      <c r="BG211" s="115">
        <f t="shared" si="126"/>
        <v>-1.4080000000000004</v>
      </c>
      <c r="BH211" s="115">
        <f t="shared" si="127"/>
        <v>-3.3600000000000012</v>
      </c>
      <c r="BI211" s="115">
        <f t="shared" si="128"/>
        <v>-8.9396000000000022</v>
      </c>
      <c r="BJ211" s="115">
        <f t="shared" si="129"/>
        <v>-3.6320000000000014</v>
      </c>
      <c r="BK211" s="115">
        <f t="shared" si="130"/>
        <v>-10.267520000000001</v>
      </c>
      <c r="BL211" s="115">
        <f t="shared" si="131"/>
        <v>-5.5584000000000024</v>
      </c>
      <c r="BM211" s="115">
        <f t="shared" si="132"/>
        <v>-12.521024000000001</v>
      </c>
      <c r="BN211" s="115">
        <f t="shared" si="133"/>
        <v>-7.0700800000000044</v>
      </c>
      <c r="BO211" s="115">
        <f t="shared" si="134"/>
        <v>-16.625228800000002</v>
      </c>
      <c r="BP211" s="115">
        <f t="shared" si="135"/>
        <v>-11.084096000000006</v>
      </c>
      <c r="BQ211" s="115">
        <f t="shared" si="136"/>
        <v>-26.550274560000002</v>
      </c>
      <c r="BR211" s="115">
        <f t="shared" si="137"/>
        <v>-21.500915200000009</v>
      </c>
      <c r="BS211" s="115">
        <f t="shared" si="138"/>
        <v>-34.450000000000003</v>
      </c>
      <c r="BT211" s="115">
        <f t="shared" si="139"/>
        <v>-28.5</v>
      </c>
      <c r="BV211" s="116" t="e">
        <f t="shared" si="140"/>
        <v>#DIV/0!</v>
      </c>
      <c r="BW211" s="116">
        <f t="shared" si="141"/>
        <v>0</v>
      </c>
      <c r="BX211" s="116">
        <f t="shared" si="142"/>
        <v>-0.10000000000000009</v>
      </c>
      <c r="BY211" s="116">
        <f t="shared" si="143"/>
        <v>0</v>
      </c>
      <c r="BZ211" s="116">
        <f t="shared" si="144"/>
        <v>-0.28000000000000008</v>
      </c>
      <c r="CA211" s="116">
        <f t="shared" si="145"/>
        <v>-0.20000000000000007</v>
      </c>
      <c r="CB211" s="116">
        <f t="shared" si="146"/>
        <v>-0.35200000000000009</v>
      </c>
      <c r="CC211" s="116">
        <f t="shared" si="147"/>
        <v>-0.28000000000000008</v>
      </c>
      <c r="CD211" s="116">
        <f t="shared" si="148"/>
        <v>-0.74187551867219936</v>
      </c>
      <c r="CE211" s="116">
        <f t="shared" si="149"/>
        <v>-0.25942857142857151</v>
      </c>
      <c r="CF211" s="116">
        <f t="shared" si="150"/>
        <v>-0.73339428571428578</v>
      </c>
      <c r="CG211" s="116">
        <f t="shared" si="151"/>
        <v>-0.30880000000000013</v>
      </c>
      <c r="CH211" s="116">
        <f t="shared" si="152"/>
        <v>-0.73653082352941179</v>
      </c>
      <c r="CI211" s="116">
        <f t="shared" si="153"/>
        <v>-0.32136727272727295</v>
      </c>
      <c r="CJ211" s="116">
        <f t="shared" si="154"/>
        <v>-0.75569221818181831</v>
      </c>
      <c r="CK211" s="116">
        <f t="shared" si="155"/>
        <v>-0.38221020689655194</v>
      </c>
      <c r="CL211" s="116">
        <f t="shared" si="156"/>
        <v>-0.80455377454545463</v>
      </c>
      <c r="CM211" s="116">
        <f t="shared" si="157"/>
        <v>-0.50002128372093047</v>
      </c>
      <c r="CN211" s="116">
        <f t="shared" si="158"/>
        <v>-0.80116279069767449</v>
      </c>
      <c r="CO211" s="116">
        <f t="shared" si="159"/>
        <v>-0.5</v>
      </c>
    </row>
    <row r="212" spans="1:93" ht="28.5" thickBot="1">
      <c r="A212" s="32" t="s">
        <v>231</v>
      </c>
      <c r="B212" s="33" t="s">
        <v>14</v>
      </c>
      <c r="C212" s="33">
        <v>2</v>
      </c>
      <c r="D212" s="33">
        <v>2</v>
      </c>
      <c r="E212" s="33">
        <v>2</v>
      </c>
      <c r="F212" s="33"/>
      <c r="G212" s="33"/>
      <c r="H212" s="33"/>
      <c r="I212" s="33"/>
      <c r="K212" s="103">
        <f>_xlfn.XLOOKUP($C212,'SQUO grid'!$B$4:$B$18,'SQUO grid'!C$4:C$18,"error",0,1)</f>
        <v>0</v>
      </c>
      <c r="L212" s="103">
        <f>_xlfn.XLOOKUP($C212,'SQUO grid'!$B$4:$B$18,'SQUO grid'!D$4:D$18,"error",0,1)</f>
        <v>3</v>
      </c>
      <c r="M212" s="103">
        <f>_xlfn.XLOOKUP($C212,'SQUO grid'!$B$4:$B$18,'SQUO grid'!E$4:E$18,"error",0,1)</f>
        <v>2</v>
      </c>
      <c r="N212" s="103">
        <f>_xlfn.XLOOKUP($C212,'SQUO grid'!$B$4:$B$18,'SQUO grid'!F$4:F$18,"error",0,1)</f>
        <v>6</v>
      </c>
      <c r="O212" s="103">
        <f>_xlfn.XLOOKUP($C212,'SQUO grid'!$B$4:$B$18,'SQUO grid'!G$4:G$18,"error",0,1)</f>
        <v>3</v>
      </c>
      <c r="P212" s="103">
        <f>_xlfn.XLOOKUP($C212,'SQUO grid'!$B$4:$B$18,'SQUO grid'!H$4:H$18,"error",0,1)</f>
        <v>9</v>
      </c>
      <c r="Q212" s="103">
        <f>_xlfn.XLOOKUP($C212,'SQUO grid'!$B$4:$B$18,'SQUO grid'!I$4:I$18,"error",0,1)</f>
        <v>4</v>
      </c>
      <c r="R212" s="103">
        <f>_xlfn.XLOOKUP($C212,'SQUO grid'!$B$4:$B$18,'SQUO grid'!J$4:J$18,"error",0,1)</f>
        <v>12</v>
      </c>
      <c r="S212" s="103">
        <f>_xlfn.XLOOKUP($C212,'SQUO grid'!$B$4:$B$18,'SQUO grid'!K$4:K$18,"error",0,1)</f>
        <v>12.05</v>
      </c>
      <c r="T212" s="103">
        <f>_xlfn.XLOOKUP($C212,'SQUO grid'!$B$4:$B$18,'SQUO grid'!L$4:L$18,"error",0,1)</f>
        <v>14</v>
      </c>
      <c r="U212" s="103">
        <f>_xlfn.XLOOKUP($C212,'SQUO grid'!$B$4:$B$18,'SQUO grid'!M$4:M$18,"error",0,1)</f>
        <v>14</v>
      </c>
      <c r="V212" s="103">
        <f>_xlfn.XLOOKUP($C212,'SQUO grid'!$B$4:$B$18,'SQUO grid'!N$4:N$18,"error",0,1)</f>
        <v>18</v>
      </c>
      <c r="W212" s="103">
        <f>_xlfn.XLOOKUP($C212,'SQUO grid'!$B$4:$B$18,'SQUO grid'!O$4:O$18,"error",0,1)</f>
        <v>17</v>
      </c>
      <c r="X212" s="103">
        <f>_xlfn.XLOOKUP($C212,'SQUO grid'!$B$4:$B$18,'SQUO grid'!P$4:P$18,"error",0,1)</f>
        <v>22</v>
      </c>
      <c r="Y212" s="103">
        <f>_xlfn.XLOOKUP($C212,'SQUO grid'!$B$4:$B$18,'SQUO grid'!Q$4:Q$18,"error",0,1)</f>
        <v>22</v>
      </c>
      <c r="Z212" s="103">
        <f>_xlfn.XLOOKUP($C212,'SQUO grid'!$B$4:$B$18,'SQUO grid'!R$4:R$18,"error",0,1)</f>
        <v>29</v>
      </c>
      <c r="AA212" s="103">
        <f>_xlfn.XLOOKUP($C212,'SQUO grid'!$B$4:$B$18,'SQUO grid'!S$4:S$18,"error",0,1)</f>
        <v>33</v>
      </c>
      <c r="AB212" s="103">
        <f>_xlfn.XLOOKUP($C212,'SQUO grid'!$B$4:$B$18,'SQUO grid'!T$4:T$18,"error",0,1)</f>
        <v>43</v>
      </c>
      <c r="AC212" s="103">
        <f>_xlfn.XLOOKUP($C212,'SQUO grid'!$B$4:$B$18,'SQUO grid'!U$4:U$18,"error",0,1)</f>
        <v>43</v>
      </c>
      <c r="AD212" s="103">
        <f>_xlfn.XLOOKUP($C212,'SQUO grid'!$B$4:$B$18,'SQUO grid'!V$4:V$18,"error",0,1)</f>
        <v>57</v>
      </c>
      <c r="AF212" s="103">
        <f>_xlfn.XLOOKUP($D212,'Compiled grid proposal'!$C$5:$C$22,'Compiled grid proposal'!D$5:D$22,"error",0,1)</f>
        <v>0.89999999999999991</v>
      </c>
      <c r="AG212" s="103">
        <f>_xlfn.XLOOKUP($D212,'Compiled grid proposal'!$C$5:$C$22,'Compiled grid proposal'!E$5:E$22,"error",0,1)</f>
        <v>3</v>
      </c>
      <c r="AH212" s="103">
        <f>_xlfn.XLOOKUP($D212,'Compiled grid proposal'!$C$5:$C$22,'Compiled grid proposal'!F$5:F$22,"error",0,1)</f>
        <v>1.7999999999999998</v>
      </c>
      <c r="AI212" s="103">
        <f>_xlfn.XLOOKUP($D212,'Compiled grid proposal'!$C$5:$C$22,'Compiled grid proposal'!G$5:G$22,"error",0,1)</f>
        <v>6</v>
      </c>
      <c r="AJ212" s="103">
        <f>_xlfn.XLOOKUP($D212,'Compiled grid proposal'!$C$5:$C$22,'Compiled grid proposal'!H$5:H$22,"error",0,1)</f>
        <v>2.1599999999999997</v>
      </c>
      <c r="AK212" s="103">
        <f>_xlfn.XLOOKUP($D212,'Compiled grid proposal'!$C$5:$C$22,'Compiled grid proposal'!I$5:I$22,"error",0,1)</f>
        <v>7.1999999999999993</v>
      </c>
      <c r="AL212" s="103">
        <f>_xlfn.XLOOKUP($D212,'Compiled grid proposal'!$C$5:$C$22,'Compiled grid proposal'!J$5:J$22,"error",0,1)</f>
        <v>2.5919999999999996</v>
      </c>
      <c r="AM212" s="103">
        <f>_xlfn.XLOOKUP($D212,'Compiled grid proposal'!$C$5:$C$22,'Compiled grid proposal'!K$5:K$22,"error",0,1)</f>
        <v>8.6399999999999988</v>
      </c>
      <c r="AN212" s="103">
        <f>_xlfn.XLOOKUP($D212,'Compiled grid proposal'!$C$5:$C$22,'Compiled grid proposal'!L$5:L$22,"error",0,1)</f>
        <v>3.1103999999999994</v>
      </c>
      <c r="AO212" s="103">
        <f>_xlfn.XLOOKUP($D212,'Compiled grid proposal'!$C$5:$C$22,'Compiled grid proposal'!M$5:M$22,"error",0,1)</f>
        <v>10.367999999999999</v>
      </c>
      <c r="AP212" s="103">
        <f>_xlfn.XLOOKUP($D212,'Compiled grid proposal'!$C$5:$C$22,'Compiled grid proposal'!N$5:N$22,"error",0,1)</f>
        <v>3.7324799999999989</v>
      </c>
      <c r="AQ212" s="103">
        <f>_xlfn.XLOOKUP($D212,'Compiled grid proposal'!$C$5:$C$22,'Compiled grid proposal'!O$5:O$22,"error",0,1)</f>
        <v>12.441599999999998</v>
      </c>
      <c r="AR212" s="103">
        <f>_xlfn.XLOOKUP($D212,'Compiled grid proposal'!$C$5:$C$22,'Compiled grid proposal'!P$5:P$22,"error",0,1)</f>
        <v>4.4789759999999985</v>
      </c>
      <c r="AS212" s="103">
        <f>_xlfn.XLOOKUP($D212,'Compiled grid proposal'!$C$5:$C$22,'Compiled grid proposal'!Q$5:Q$22,"error",0,1)</f>
        <v>14.929919999999996</v>
      </c>
      <c r="AT212" s="103">
        <f>_xlfn.XLOOKUP($D212,'Compiled grid proposal'!$C$5:$C$22,'Compiled grid proposal'!R$5:R$22,"error",0,1)</f>
        <v>5.3747711999999979</v>
      </c>
      <c r="AU212" s="103">
        <f>_xlfn.XLOOKUP($D212,'Compiled grid proposal'!$C$5:$C$22,'Compiled grid proposal'!S$5:S$22,"error",0,1)</f>
        <v>17.915903999999994</v>
      </c>
      <c r="AV212" s="103">
        <f>_xlfn.XLOOKUP($D212,'Compiled grid proposal'!$C$5:$C$22,'Compiled grid proposal'!T$5:T$22,"error",0,1)</f>
        <v>6.4497254399999973</v>
      </c>
      <c r="AW212" s="103">
        <f>_xlfn.XLOOKUP($D212,'Compiled grid proposal'!$C$5:$C$22,'Compiled grid proposal'!U$5:U$22,"error",0,1)</f>
        <v>21.499084799999991</v>
      </c>
      <c r="AX212" s="103">
        <f>_xlfn.XLOOKUP($D212,'Compiled grid proposal'!$C$5:$C$22,'Compiled grid proposal'!V$5:V$22,"error",0,1)</f>
        <v>8.5499999999999989</v>
      </c>
      <c r="AY212" s="103">
        <f>_xlfn.XLOOKUP($D212,'Compiled grid proposal'!$C$5:$C$22,'Compiled grid proposal'!W$5:W$22,"error",0,1)</f>
        <v>28.5</v>
      </c>
      <c r="BA212" s="115">
        <f t="shared" si="120"/>
        <v>0.89999999999999991</v>
      </c>
      <c r="BB212" s="115">
        <f t="shared" si="121"/>
        <v>0</v>
      </c>
      <c r="BC212" s="115">
        <f t="shared" si="122"/>
        <v>-0.20000000000000018</v>
      </c>
      <c r="BD212" s="115">
        <f t="shared" si="123"/>
        <v>0</v>
      </c>
      <c r="BE212" s="115">
        <f t="shared" si="124"/>
        <v>-0.8400000000000003</v>
      </c>
      <c r="BF212" s="115">
        <f t="shared" si="125"/>
        <v>-1.8000000000000007</v>
      </c>
      <c r="BG212" s="115">
        <f t="shared" si="126"/>
        <v>-1.4080000000000004</v>
      </c>
      <c r="BH212" s="115">
        <f t="shared" si="127"/>
        <v>-3.3600000000000012</v>
      </c>
      <c r="BI212" s="115">
        <f t="shared" si="128"/>
        <v>-8.9396000000000022</v>
      </c>
      <c r="BJ212" s="115">
        <f t="shared" si="129"/>
        <v>-3.6320000000000014</v>
      </c>
      <c r="BK212" s="115">
        <f t="shared" si="130"/>
        <v>-10.267520000000001</v>
      </c>
      <c r="BL212" s="115">
        <f t="shared" si="131"/>
        <v>-5.5584000000000024</v>
      </c>
      <c r="BM212" s="115">
        <f t="shared" si="132"/>
        <v>-12.521024000000001</v>
      </c>
      <c r="BN212" s="115">
        <f t="shared" si="133"/>
        <v>-7.0700800000000044</v>
      </c>
      <c r="BO212" s="115">
        <f t="shared" si="134"/>
        <v>-16.625228800000002</v>
      </c>
      <c r="BP212" s="115">
        <f t="shared" si="135"/>
        <v>-11.084096000000006</v>
      </c>
      <c r="BQ212" s="115">
        <f t="shared" si="136"/>
        <v>-26.550274560000002</v>
      </c>
      <c r="BR212" s="115">
        <f t="shared" si="137"/>
        <v>-21.500915200000009</v>
      </c>
      <c r="BS212" s="115">
        <f t="shared" si="138"/>
        <v>-34.450000000000003</v>
      </c>
      <c r="BT212" s="115">
        <f t="shared" si="139"/>
        <v>-28.5</v>
      </c>
      <c r="BV212" s="116" t="e">
        <f t="shared" si="140"/>
        <v>#DIV/0!</v>
      </c>
      <c r="BW212" s="116">
        <f t="shared" si="141"/>
        <v>0</v>
      </c>
      <c r="BX212" s="116">
        <f t="shared" si="142"/>
        <v>-0.10000000000000009</v>
      </c>
      <c r="BY212" s="116">
        <f t="shared" si="143"/>
        <v>0</v>
      </c>
      <c r="BZ212" s="116">
        <f t="shared" si="144"/>
        <v>-0.28000000000000008</v>
      </c>
      <c r="CA212" s="116">
        <f t="shared" si="145"/>
        <v>-0.20000000000000007</v>
      </c>
      <c r="CB212" s="116">
        <f t="shared" si="146"/>
        <v>-0.35200000000000009</v>
      </c>
      <c r="CC212" s="116">
        <f t="shared" si="147"/>
        <v>-0.28000000000000008</v>
      </c>
      <c r="CD212" s="116">
        <f t="shared" si="148"/>
        <v>-0.74187551867219936</v>
      </c>
      <c r="CE212" s="116">
        <f t="shared" si="149"/>
        <v>-0.25942857142857151</v>
      </c>
      <c r="CF212" s="116">
        <f t="shared" si="150"/>
        <v>-0.73339428571428578</v>
      </c>
      <c r="CG212" s="116">
        <f t="shared" si="151"/>
        <v>-0.30880000000000013</v>
      </c>
      <c r="CH212" s="116">
        <f t="shared" si="152"/>
        <v>-0.73653082352941179</v>
      </c>
      <c r="CI212" s="116">
        <f t="shared" si="153"/>
        <v>-0.32136727272727295</v>
      </c>
      <c r="CJ212" s="116">
        <f t="shared" si="154"/>
        <v>-0.75569221818181831</v>
      </c>
      <c r="CK212" s="116">
        <f t="shared" si="155"/>
        <v>-0.38221020689655194</v>
      </c>
      <c r="CL212" s="116">
        <f t="shared" si="156"/>
        <v>-0.80455377454545463</v>
      </c>
      <c r="CM212" s="116">
        <f t="shared" si="157"/>
        <v>-0.50002128372093047</v>
      </c>
      <c r="CN212" s="116">
        <f t="shared" si="158"/>
        <v>-0.80116279069767449</v>
      </c>
      <c r="CO212" s="116">
        <f t="shared" si="159"/>
        <v>-0.5</v>
      </c>
    </row>
    <row r="213" spans="1:93">
      <c r="A213" s="37" t="s">
        <v>232</v>
      </c>
      <c r="B213" s="33" t="s">
        <v>14</v>
      </c>
      <c r="C213" s="97">
        <v>2</v>
      </c>
      <c r="D213" s="33">
        <v>2</v>
      </c>
      <c r="E213" s="33">
        <v>2</v>
      </c>
      <c r="F213" s="33"/>
      <c r="G213" s="33"/>
      <c r="H213" s="33"/>
      <c r="I213" s="33"/>
      <c r="K213" s="103">
        <f>_xlfn.XLOOKUP($C213,'SQUO grid'!$B$4:$B$18,'SQUO grid'!C$4:C$18,"error",0,1)</f>
        <v>0</v>
      </c>
      <c r="L213" s="103">
        <f>_xlfn.XLOOKUP($C213,'SQUO grid'!$B$4:$B$18,'SQUO grid'!D$4:D$18,"error",0,1)</f>
        <v>3</v>
      </c>
      <c r="M213" s="103">
        <f>_xlfn.XLOOKUP($C213,'SQUO grid'!$B$4:$B$18,'SQUO grid'!E$4:E$18,"error",0,1)</f>
        <v>2</v>
      </c>
      <c r="N213" s="103">
        <f>_xlfn.XLOOKUP($C213,'SQUO grid'!$B$4:$B$18,'SQUO grid'!F$4:F$18,"error",0,1)</f>
        <v>6</v>
      </c>
      <c r="O213" s="103">
        <f>_xlfn.XLOOKUP($C213,'SQUO grid'!$B$4:$B$18,'SQUO grid'!G$4:G$18,"error",0,1)</f>
        <v>3</v>
      </c>
      <c r="P213" s="103">
        <f>_xlfn.XLOOKUP($C213,'SQUO grid'!$B$4:$B$18,'SQUO grid'!H$4:H$18,"error",0,1)</f>
        <v>9</v>
      </c>
      <c r="Q213" s="103">
        <f>_xlfn.XLOOKUP($C213,'SQUO grid'!$B$4:$B$18,'SQUO grid'!I$4:I$18,"error",0,1)</f>
        <v>4</v>
      </c>
      <c r="R213" s="103">
        <f>_xlfn.XLOOKUP($C213,'SQUO grid'!$B$4:$B$18,'SQUO grid'!J$4:J$18,"error",0,1)</f>
        <v>12</v>
      </c>
      <c r="S213" s="103">
        <f>_xlfn.XLOOKUP($C213,'SQUO grid'!$B$4:$B$18,'SQUO grid'!K$4:K$18,"error",0,1)</f>
        <v>12.05</v>
      </c>
      <c r="T213" s="103">
        <f>_xlfn.XLOOKUP($C213,'SQUO grid'!$B$4:$B$18,'SQUO grid'!L$4:L$18,"error",0,1)</f>
        <v>14</v>
      </c>
      <c r="U213" s="103">
        <f>_xlfn.XLOOKUP($C213,'SQUO grid'!$B$4:$B$18,'SQUO grid'!M$4:M$18,"error",0,1)</f>
        <v>14</v>
      </c>
      <c r="V213" s="103">
        <f>_xlfn.XLOOKUP($C213,'SQUO grid'!$B$4:$B$18,'SQUO grid'!N$4:N$18,"error",0,1)</f>
        <v>18</v>
      </c>
      <c r="W213" s="103">
        <f>_xlfn.XLOOKUP($C213,'SQUO grid'!$B$4:$B$18,'SQUO grid'!O$4:O$18,"error",0,1)</f>
        <v>17</v>
      </c>
      <c r="X213" s="103">
        <f>_xlfn.XLOOKUP($C213,'SQUO grid'!$B$4:$B$18,'SQUO grid'!P$4:P$18,"error",0,1)</f>
        <v>22</v>
      </c>
      <c r="Y213" s="103">
        <f>_xlfn.XLOOKUP($C213,'SQUO grid'!$B$4:$B$18,'SQUO grid'!Q$4:Q$18,"error",0,1)</f>
        <v>22</v>
      </c>
      <c r="Z213" s="103">
        <f>_xlfn.XLOOKUP($C213,'SQUO grid'!$B$4:$B$18,'SQUO grid'!R$4:R$18,"error",0,1)</f>
        <v>29</v>
      </c>
      <c r="AA213" s="103">
        <f>_xlfn.XLOOKUP($C213,'SQUO grid'!$B$4:$B$18,'SQUO grid'!S$4:S$18,"error",0,1)</f>
        <v>33</v>
      </c>
      <c r="AB213" s="103">
        <f>_xlfn.XLOOKUP($C213,'SQUO grid'!$B$4:$B$18,'SQUO grid'!T$4:T$18,"error",0,1)</f>
        <v>43</v>
      </c>
      <c r="AC213" s="103">
        <f>_xlfn.XLOOKUP($C213,'SQUO grid'!$B$4:$B$18,'SQUO grid'!U$4:U$18,"error",0,1)</f>
        <v>43</v>
      </c>
      <c r="AD213" s="103">
        <f>_xlfn.XLOOKUP($C213,'SQUO grid'!$B$4:$B$18,'SQUO grid'!V$4:V$18,"error",0,1)</f>
        <v>57</v>
      </c>
      <c r="AF213" s="103">
        <f>_xlfn.XLOOKUP($D213,'Compiled grid proposal'!$C$5:$C$22,'Compiled grid proposal'!D$5:D$22,"error",0,1)</f>
        <v>0.89999999999999991</v>
      </c>
      <c r="AG213" s="103">
        <f>_xlfn.XLOOKUP($D213,'Compiled grid proposal'!$C$5:$C$22,'Compiled grid proposal'!E$5:E$22,"error",0,1)</f>
        <v>3</v>
      </c>
      <c r="AH213" s="103">
        <f>_xlfn.XLOOKUP($D213,'Compiled grid proposal'!$C$5:$C$22,'Compiled grid proposal'!F$5:F$22,"error",0,1)</f>
        <v>1.7999999999999998</v>
      </c>
      <c r="AI213" s="103">
        <f>_xlfn.XLOOKUP($D213,'Compiled grid proposal'!$C$5:$C$22,'Compiled grid proposal'!G$5:G$22,"error",0,1)</f>
        <v>6</v>
      </c>
      <c r="AJ213" s="103">
        <f>_xlfn.XLOOKUP($D213,'Compiled grid proposal'!$C$5:$C$22,'Compiled grid proposal'!H$5:H$22,"error",0,1)</f>
        <v>2.1599999999999997</v>
      </c>
      <c r="AK213" s="103">
        <f>_xlfn.XLOOKUP($D213,'Compiled grid proposal'!$C$5:$C$22,'Compiled grid proposal'!I$5:I$22,"error",0,1)</f>
        <v>7.1999999999999993</v>
      </c>
      <c r="AL213" s="103">
        <f>_xlfn.XLOOKUP($D213,'Compiled grid proposal'!$C$5:$C$22,'Compiled grid proposal'!J$5:J$22,"error",0,1)</f>
        <v>2.5919999999999996</v>
      </c>
      <c r="AM213" s="103">
        <f>_xlfn.XLOOKUP($D213,'Compiled grid proposal'!$C$5:$C$22,'Compiled grid proposal'!K$5:K$22,"error",0,1)</f>
        <v>8.6399999999999988</v>
      </c>
      <c r="AN213" s="103">
        <f>_xlfn.XLOOKUP($D213,'Compiled grid proposal'!$C$5:$C$22,'Compiled grid proposal'!L$5:L$22,"error",0,1)</f>
        <v>3.1103999999999994</v>
      </c>
      <c r="AO213" s="103">
        <f>_xlfn.XLOOKUP($D213,'Compiled grid proposal'!$C$5:$C$22,'Compiled grid proposal'!M$5:M$22,"error",0,1)</f>
        <v>10.367999999999999</v>
      </c>
      <c r="AP213" s="103">
        <f>_xlfn.XLOOKUP($D213,'Compiled grid proposal'!$C$5:$C$22,'Compiled grid proposal'!N$5:N$22,"error",0,1)</f>
        <v>3.7324799999999989</v>
      </c>
      <c r="AQ213" s="103">
        <f>_xlfn.XLOOKUP($D213,'Compiled grid proposal'!$C$5:$C$22,'Compiled grid proposal'!O$5:O$22,"error",0,1)</f>
        <v>12.441599999999998</v>
      </c>
      <c r="AR213" s="103">
        <f>_xlfn.XLOOKUP($D213,'Compiled grid proposal'!$C$5:$C$22,'Compiled grid proposal'!P$5:P$22,"error",0,1)</f>
        <v>4.4789759999999985</v>
      </c>
      <c r="AS213" s="103">
        <f>_xlfn.XLOOKUP($D213,'Compiled grid proposal'!$C$5:$C$22,'Compiled grid proposal'!Q$5:Q$22,"error",0,1)</f>
        <v>14.929919999999996</v>
      </c>
      <c r="AT213" s="103">
        <f>_xlfn.XLOOKUP($D213,'Compiled grid proposal'!$C$5:$C$22,'Compiled grid proposal'!R$5:R$22,"error",0,1)</f>
        <v>5.3747711999999979</v>
      </c>
      <c r="AU213" s="103">
        <f>_xlfn.XLOOKUP($D213,'Compiled grid proposal'!$C$5:$C$22,'Compiled grid proposal'!S$5:S$22,"error",0,1)</f>
        <v>17.915903999999994</v>
      </c>
      <c r="AV213" s="103">
        <f>_xlfn.XLOOKUP($D213,'Compiled grid proposal'!$C$5:$C$22,'Compiled grid proposal'!T$5:T$22,"error",0,1)</f>
        <v>6.4497254399999973</v>
      </c>
      <c r="AW213" s="103">
        <f>_xlfn.XLOOKUP($D213,'Compiled grid proposal'!$C$5:$C$22,'Compiled grid proposal'!U$5:U$22,"error",0,1)</f>
        <v>21.499084799999991</v>
      </c>
      <c r="AX213" s="103">
        <f>_xlfn.XLOOKUP($D213,'Compiled grid proposal'!$C$5:$C$22,'Compiled grid proposal'!V$5:V$22,"error",0,1)</f>
        <v>8.5499999999999989</v>
      </c>
      <c r="AY213" s="103">
        <f>_xlfn.XLOOKUP($D213,'Compiled grid proposal'!$C$5:$C$22,'Compiled grid proposal'!W$5:W$22,"error",0,1)</f>
        <v>28.5</v>
      </c>
      <c r="BA213" s="115">
        <f t="shared" si="120"/>
        <v>0.89999999999999991</v>
      </c>
      <c r="BB213" s="115">
        <f t="shared" si="121"/>
        <v>0</v>
      </c>
      <c r="BC213" s="115">
        <f t="shared" si="122"/>
        <v>-0.20000000000000018</v>
      </c>
      <c r="BD213" s="115">
        <f t="shared" si="123"/>
        <v>0</v>
      </c>
      <c r="BE213" s="115">
        <f t="shared" si="124"/>
        <v>-0.8400000000000003</v>
      </c>
      <c r="BF213" s="115">
        <f t="shared" si="125"/>
        <v>-1.8000000000000007</v>
      </c>
      <c r="BG213" s="115">
        <f t="shared" si="126"/>
        <v>-1.4080000000000004</v>
      </c>
      <c r="BH213" s="115">
        <f t="shared" si="127"/>
        <v>-3.3600000000000012</v>
      </c>
      <c r="BI213" s="115">
        <f t="shared" si="128"/>
        <v>-8.9396000000000022</v>
      </c>
      <c r="BJ213" s="115">
        <f t="shared" si="129"/>
        <v>-3.6320000000000014</v>
      </c>
      <c r="BK213" s="115">
        <f t="shared" si="130"/>
        <v>-10.267520000000001</v>
      </c>
      <c r="BL213" s="115">
        <f t="shared" si="131"/>
        <v>-5.5584000000000024</v>
      </c>
      <c r="BM213" s="115">
        <f t="shared" si="132"/>
        <v>-12.521024000000001</v>
      </c>
      <c r="BN213" s="115">
        <f t="shared" si="133"/>
        <v>-7.0700800000000044</v>
      </c>
      <c r="BO213" s="115">
        <f t="shared" si="134"/>
        <v>-16.625228800000002</v>
      </c>
      <c r="BP213" s="115">
        <f t="shared" si="135"/>
        <v>-11.084096000000006</v>
      </c>
      <c r="BQ213" s="115">
        <f t="shared" si="136"/>
        <v>-26.550274560000002</v>
      </c>
      <c r="BR213" s="115">
        <f t="shared" si="137"/>
        <v>-21.500915200000009</v>
      </c>
      <c r="BS213" s="115">
        <f t="shared" si="138"/>
        <v>-34.450000000000003</v>
      </c>
      <c r="BT213" s="115">
        <f t="shared" si="139"/>
        <v>-28.5</v>
      </c>
      <c r="BV213" s="116" t="e">
        <f t="shared" si="140"/>
        <v>#DIV/0!</v>
      </c>
      <c r="BW213" s="116">
        <f t="shared" si="141"/>
        <v>0</v>
      </c>
      <c r="BX213" s="116">
        <f t="shared" si="142"/>
        <v>-0.10000000000000009</v>
      </c>
      <c r="BY213" s="116">
        <f t="shared" si="143"/>
        <v>0</v>
      </c>
      <c r="BZ213" s="116">
        <f t="shared" si="144"/>
        <v>-0.28000000000000008</v>
      </c>
      <c r="CA213" s="116">
        <f t="shared" si="145"/>
        <v>-0.20000000000000007</v>
      </c>
      <c r="CB213" s="116">
        <f t="shared" si="146"/>
        <v>-0.35200000000000009</v>
      </c>
      <c r="CC213" s="116">
        <f t="shared" si="147"/>
        <v>-0.28000000000000008</v>
      </c>
      <c r="CD213" s="116">
        <f t="shared" si="148"/>
        <v>-0.74187551867219936</v>
      </c>
      <c r="CE213" s="116">
        <f t="shared" si="149"/>
        <v>-0.25942857142857151</v>
      </c>
      <c r="CF213" s="116">
        <f t="shared" si="150"/>
        <v>-0.73339428571428578</v>
      </c>
      <c r="CG213" s="116">
        <f t="shared" si="151"/>
        <v>-0.30880000000000013</v>
      </c>
      <c r="CH213" s="116">
        <f t="shared" si="152"/>
        <v>-0.73653082352941179</v>
      </c>
      <c r="CI213" s="116">
        <f t="shared" si="153"/>
        <v>-0.32136727272727295</v>
      </c>
      <c r="CJ213" s="116">
        <f t="shared" si="154"/>
        <v>-0.75569221818181831</v>
      </c>
      <c r="CK213" s="116">
        <f t="shared" si="155"/>
        <v>-0.38221020689655194</v>
      </c>
      <c r="CL213" s="116">
        <f t="shared" si="156"/>
        <v>-0.80455377454545463</v>
      </c>
      <c r="CM213" s="116">
        <f t="shared" si="157"/>
        <v>-0.50002128372093047</v>
      </c>
      <c r="CN213" s="116">
        <f t="shared" si="158"/>
        <v>-0.80116279069767449</v>
      </c>
      <c r="CO213" s="116">
        <f t="shared" si="159"/>
        <v>-0.5</v>
      </c>
    </row>
    <row r="214" spans="1:93">
      <c r="A214" s="41" t="s">
        <v>233</v>
      </c>
      <c r="B214" s="33" t="s">
        <v>14</v>
      </c>
      <c r="C214" s="97">
        <v>2</v>
      </c>
      <c r="D214" s="33">
        <v>2</v>
      </c>
      <c r="E214" s="33">
        <v>2</v>
      </c>
      <c r="F214" s="33"/>
      <c r="G214" s="33"/>
      <c r="H214" s="36" t="s">
        <v>18</v>
      </c>
      <c r="I214" s="33"/>
      <c r="K214" s="103">
        <f>_xlfn.XLOOKUP($C214,'SQUO grid'!$B$4:$B$18,'SQUO grid'!C$4:C$18,"error",0,1)</f>
        <v>0</v>
      </c>
      <c r="L214" s="103">
        <f>_xlfn.XLOOKUP($C214,'SQUO grid'!$B$4:$B$18,'SQUO grid'!D$4:D$18,"error",0,1)</f>
        <v>3</v>
      </c>
      <c r="M214" s="103">
        <f>_xlfn.XLOOKUP($C214,'SQUO grid'!$B$4:$B$18,'SQUO grid'!E$4:E$18,"error",0,1)</f>
        <v>2</v>
      </c>
      <c r="N214" s="103">
        <f>_xlfn.XLOOKUP($C214,'SQUO grid'!$B$4:$B$18,'SQUO grid'!F$4:F$18,"error",0,1)</f>
        <v>6</v>
      </c>
      <c r="O214" s="103">
        <f>_xlfn.XLOOKUP($C214,'SQUO grid'!$B$4:$B$18,'SQUO grid'!G$4:G$18,"error",0,1)</f>
        <v>3</v>
      </c>
      <c r="P214" s="103">
        <f>_xlfn.XLOOKUP($C214,'SQUO grid'!$B$4:$B$18,'SQUO grid'!H$4:H$18,"error",0,1)</f>
        <v>9</v>
      </c>
      <c r="Q214" s="103">
        <f>_xlfn.XLOOKUP($C214,'SQUO grid'!$B$4:$B$18,'SQUO grid'!I$4:I$18,"error",0,1)</f>
        <v>4</v>
      </c>
      <c r="R214" s="103">
        <f>_xlfn.XLOOKUP($C214,'SQUO grid'!$B$4:$B$18,'SQUO grid'!J$4:J$18,"error",0,1)</f>
        <v>12</v>
      </c>
      <c r="S214" s="103">
        <f>_xlfn.XLOOKUP($C214,'SQUO grid'!$B$4:$B$18,'SQUO grid'!K$4:K$18,"error",0,1)</f>
        <v>12.05</v>
      </c>
      <c r="T214" s="103">
        <f>_xlfn.XLOOKUP($C214,'SQUO grid'!$B$4:$B$18,'SQUO grid'!L$4:L$18,"error",0,1)</f>
        <v>14</v>
      </c>
      <c r="U214" s="103">
        <f>_xlfn.XLOOKUP($C214,'SQUO grid'!$B$4:$B$18,'SQUO grid'!M$4:M$18,"error",0,1)</f>
        <v>14</v>
      </c>
      <c r="V214" s="103">
        <f>_xlfn.XLOOKUP($C214,'SQUO grid'!$B$4:$B$18,'SQUO grid'!N$4:N$18,"error",0,1)</f>
        <v>18</v>
      </c>
      <c r="W214" s="103">
        <f>_xlfn.XLOOKUP($C214,'SQUO grid'!$B$4:$B$18,'SQUO grid'!O$4:O$18,"error",0,1)</f>
        <v>17</v>
      </c>
      <c r="X214" s="103">
        <f>_xlfn.XLOOKUP($C214,'SQUO grid'!$B$4:$B$18,'SQUO grid'!P$4:P$18,"error",0,1)</f>
        <v>22</v>
      </c>
      <c r="Y214" s="103">
        <f>_xlfn.XLOOKUP($C214,'SQUO grid'!$B$4:$B$18,'SQUO grid'!Q$4:Q$18,"error",0,1)</f>
        <v>22</v>
      </c>
      <c r="Z214" s="103">
        <f>_xlfn.XLOOKUP($C214,'SQUO grid'!$B$4:$B$18,'SQUO grid'!R$4:R$18,"error",0,1)</f>
        <v>29</v>
      </c>
      <c r="AA214" s="103">
        <f>_xlfn.XLOOKUP($C214,'SQUO grid'!$B$4:$B$18,'SQUO grid'!S$4:S$18,"error",0,1)</f>
        <v>33</v>
      </c>
      <c r="AB214" s="103">
        <f>_xlfn.XLOOKUP($C214,'SQUO grid'!$B$4:$B$18,'SQUO grid'!T$4:T$18,"error",0,1)</f>
        <v>43</v>
      </c>
      <c r="AC214" s="103">
        <f>_xlfn.XLOOKUP($C214,'SQUO grid'!$B$4:$B$18,'SQUO grid'!U$4:U$18,"error",0,1)</f>
        <v>43</v>
      </c>
      <c r="AD214" s="103">
        <f>_xlfn.XLOOKUP($C214,'SQUO grid'!$B$4:$B$18,'SQUO grid'!V$4:V$18,"error",0,1)</f>
        <v>57</v>
      </c>
      <c r="AF214" s="103">
        <f>_xlfn.XLOOKUP($D214,'Compiled grid proposal'!$C$5:$C$22,'Compiled grid proposal'!D$5:D$22,"error",0,1)</f>
        <v>0.89999999999999991</v>
      </c>
      <c r="AG214" s="103">
        <f>_xlfn.XLOOKUP($D214,'Compiled grid proposal'!$C$5:$C$22,'Compiled grid proposal'!E$5:E$22,"error",0,1)</f>
        <v>3</v>
      </c>
      <c r="AH214" s="103">
        <f>_xlfn.XLOOKUP($D214,'Compiled grid proposal'!$C$5:$C$22,'Compiled grid proposal'!F$5:F$22,"error",0,1)</f>
        <v>1.7999999999999998</v>
      </c>
      <c r="AI214" s="103">
        <f>_xlfn.XLOOKUP($D214,'Compiled grid proposal'!$C$5:$C$22,'Compiled grid proposal'!G$5:G$22,"error",0,1)</f>
        <v>6</v>
      </c>
      <c r="AJ214" s="103">
        <f>_xlfn.XLOOKUP($D214,'Compiled grid proposal'!$C$5:$C$22,'Compiled grid proposal'!H$5:H$22,"error",0,1)</f>
        <v>2.1599999999999997</v>
      </c>
      <c r="AK214" s="103">
        <f>_xlfn.XLOOKUP($D214,'Compiled grid proposal'!$C$5:$C$22,'Compiled grid proposal'!I$5:I$22,"error",0,1)</f>
        <v>7.1999999999999993</v>
      </c>
      <c r="AL214" s="103">
        <f>_xlfn.XLOOKUP($D214,'Compiled grid proposal'!$C$5:$C$22,'Compiled grid proposal'!J$5:J$22,"error",0,1)</f>
        <v>2.5919999999999996</v>
      </c>
      <c r="AM214" s="103">
        <f>_xlfn.XLOOKUP($D214,'Compiled grid proposal'!$C$5:$C$22,'Compiled grid proposal'!K$5:K$22,"error",0,1)</f>
        <v>8.6399999999999988</v>
      </c>
      <c r="AN214" s="103">
        <f>_xlfn.XLOOKUP($D214,'Compiled grid proposal'!$C$5:$C$22,'Compiled grid proposal'!L$5:L$22,"error",0,1)</f>
        <v>3.1103999999999994</v>
      </c>
      <c r="AO214" s="103">
        <f>_xlfn.XLOOKUP($D214,'Compiled grid proposal'!$C$5:$C$22,'Compiled grid proposal'!M$5:M$22,"error",0,1)</f>
        <v>10.367999999999999</v>
      </c>
      <c r="AP214" s="103">
        <f>_xlfn.XLOOKUP($D214,'Compiled grid proposal'!$C$5:$C$22,'Compiled grid proposal'!N$5:N$22,"error",0,1)</f>
        <v>3.7324799999999989</v>
      </c>
      <c r="AQ214" s="103">
        <f>_xlfn.XLOOKUP($D214,'Compiled grid proposal'!$C$5:$C$22,'Compiled grid proposal'!O$5:O$22,"error",0,1)</f>
        <v>12.441599999999998</v>
      </c>
      <c r="AR214" s="103">
        <f>_xlfn.XLOOKUP($D214,'Compiled grid proposal'!$C$5:$C$22,'Compiled grid proposal'!P$5:P$22,"error",0,1)</f>
        <v>4.4789759999999985</v>
      </c>
      <c r="AS214" s="103">
        <f>_xlfn.XLOOKUP($D214,'Compiled grid proposal'!$C$5:$C$22,'Compiled grid proposal'!Q$5:Q$22,"error",0,1)</f>
        <v>14.929919999999996</v>
      </c>
      <c r="AT214" s="103">
        <f>_xlfn.XLOOKUP($D214,'Compiled grid proposal'!$C$5:$C$22,'Compiled grid proposal'!R$5:R$22,"error",0,1)</f>
        <v>5.3747711999999979</v>
      </c>
      <c r="AU214" s="103">
        <f>_xlfn.XLOOKUP($D214,'Compiled grid proposal'!$C$5:$C$22,'Compiled grid proposal'!S$5:S$22,"error",0,1)</f>
        <v>17.915903999999994</v>
      </c>
      <c r="AV214" s="103">
        <f>_xlfn.XLOOKUP($D214,'Compiled grid proposal'!$C$5:$C$22,'Compiled grid proposal'!T$5:T$22,"error",0,1)</f>
        <v>6.4497254399999973</v>
      </c>
      <c r="AW214" s="103">
        <f>_xlfn.XLOOKUP($D214,'Compiled grid proposal'!$C$5:$C$22,'Compiled grid proposal'!U$5:U$22,"error",0,1)</f>
        <v>21.499084799999991</v>
      </c>
      <c r="AX214" s="103">
        <f>_xlfn.XLOOKUP($D214,'Compiled grid proposal'!$C$5:$C$22,'Compiled grid proposal'!V$5:V$22,"error",0,1)</f>
        <v>8.5499999999999989</v>
      </c>
      <c r="AY214" s="103">
        <f>_xlfn.XLOOKUP($D214,'Compiled grid proposal'!$C$5:$C$22,'Compiled grid proposal'!W$5:W$22,"error",0,1)</f>
        <v>28.5</v>
      </c>
      <c r="BA214" s="115">
        <f t="shared" si="120"/>
        <v>0.89999999999999991</v>
      </c>
      <c r="BB214" s="115">
        <f t="shared" si="121"/>
        <v>0</v>
      </c>
      <c r="BC214" s="115">
        <f t="shared" si="122"/>
        <v>-0.20000000000000018</v>
      </c>
      <c r="BD214" s="115">
        <f t="shared" si="123"/>
        <v>0</v>
      </c>
      <c r="BE214" s="115">
        <f t="shared" si="124"/>
        <v>-0.8400000000000003</v>
      </c>
      <c r="BF214" s="115">
        <f t="shared" si="125"/>
        <v>-1.8000000000000007</v>
      </c>
      <c r="BG214" s="115">
        <f t="shared" si="126"/>
        <v>-1.4080000000000004</v>
      </c>
      <c r="BH214" s="115">
        <f t="shared" si="127"/>
        <v>-3.3600000000000012</v>
      </c>
      <c r="BI214" s="115">
        <f t="shared" si="128"/>
        <v>-8.9396000000000022</v>
      </c>
      <c r="BJ214" s="115">
        <f t="shared" si="129"/>
        <v>-3.6320000000000014</v>
      </c>
      <c r="BK214" s="115">
        <f t="shared" si="130"/>
        <v>-10.267520000000001</v>
      </c>
      <c r="BL214" s="115">
        <f t="shared" si="131"/>
        <v>-5.5584000000000024</v>
      </c>
      <c r="BM214" s="115">
        <f t="shared" si="132"/>
        <v>-12.521024000000001</v>
      </c>
      <c r="BN214" s="115">
        <f t="shared" si="133"/>
        <v>-7.0700800000000044</v>
      </c>
      <c r="BO214" s="115">
        <f t="shared" si="134"/>
        <v>-16.625228800000002</v>
      </c>
      <c r="BP214" s="115">
        <f t="shared" si="135"/>
        <v>-11.084096000000006</v>
      </c>
      <c r="BQ214" s="115">
        <f t="shared" si="136"/>
        <v>-26.550274560000002</v>
      </c>
      <c r="BR214" s="115">
        <f t="shared" si="137"/>
        <v>-21.500915200000009</v>
      </c>
      <c r="BS214" s="115">
        <f t="shared" si="138"/>
        <v>-34.450000000000003</v>
      </c>
      <c r="BT214" s="115">
        <f t="shared" si="139"/>
        <v>-28.5</v>
      </c>
      <c r="BV214" s="116" t="e">
        <f t="shared" si="140"/>
        <v>#DIV/0!</v>
      </c>
      <c r="BW214" s="116">
        <f t="shared" si="141"/>
        <v>0</v>
      </c>
      <c r="BX214" s="116">
        <f t="shared" si="142"/>
        <v>-0.10000000000000009</v>
      </c>
      <c r="BY214" s="116">
        <f t="shared" si="143"/>
        <v>0</v>
      </c>
      <c r="BZ214" s="116">
        <f t="shared" si="144"/>
        <v>-0.28000000000000008</v>
      </c>
      <c r="CA214" s="116">
        <f t="shared" si="145"/>
        <v>-0.20000000000000007</v>
      </c>
      <c r="CB214" s="116">
        <f t="shared" si="146"/>
        <v>-0.35200000000000009</v>
      </c>
      <c r="CC214" s="116">
        <f t="shared" si="147"/>
        <v>-0.28000000000000008</v>
      </c>
      <c r="CD214" s="116">
        <f t="shared" si="148"/>
        <v>-0.74187551867219936</v>
      </c>
      <c r="CE214" s="116">
        <f t="shared" si="149"/>
        <v>-0.25942857142857151</v>
      </c>
      <c r="CF214" s="116">
        <f t="shared" si="150"/>
        <v>-0.73339428571428578</v>
      </c>
      <c r="CG214" s="116">
        <f t="shared" si="151"/>
        <v>-0.30880000000000013</v>
      </c>
      <c r="CH214" s="116">
        <f t="shared" si="152"/>
        <v>-0.73653082352941179</v>
      </c>
      <c r="CI214" s="116">
        <f t="shared" si="153"/>
        <v>-0.32136727272727295</v>
      </c>
      <c r="CJ214" s="116">
        <f t="shared" si="154"/>
        <v>-0.75569221818181831</v>
      </c>
      <c r="CK214" s="116">
        <f t="shared" si="155"/>
        <v>-0.38221020689655194</v>
      </c>
      <c r="CL214" s="116">
        <f t="shared" si="156"/>
        <v>-0.80455377454545463</v>
      </c>
      <c r="CM214" s="116">
        <f t="shared" si="157"/>
        <v>-0.50002128372093047</v>
      </c>
      <c r="CN214" s="116">
        <f t="shared" si="158"/>
        <v>-0.80116279069767449</v>
      </c>
      <c r="CO214" s="116">
        <f t="shared" si="159"/>
        <v>-0.5</v>
      </c>
    </row>
    <row r="215" spans="1:93" ht="14.5" thickBot="1">
      <c r="A215" s="31" t="s">
        <v>234</v>
      </c>
      <c r="B215" s="34" t="s">
        <v>10</v>
      </c>
      <c r="C215" s="98">
        <v>1</v>
      </c>
      <c r="D215" s="33">
        <v>1</v>
      </c>
      <c r="E215" s="39">
        <v>1</v>
      </c>
      <c r="F215" s="34"/>
      <c r="G215" s="34"/>
      <c r="H215" s="34"/>
      <c r="I215" s="34"/>
      <c r="K215" s="103">
        <f>_xlfn.XLOOKUP($C215,'SQUO grid'!$B$4:$B$18,'SQUO grid'!C$4:C$18,"error",0,1)</f>
        <v>0</v>
      </c>
      <c r="L215" s="103">
        <f>_xlfn.XLOOKUP($C215,'SQUO grid'!$B$4:$B$18,'SQUO grid'!D$4:D$18,"error",0,1)</f>
        <v>2</v>
      </c>
      <c r="M215" s="103">
        <f>_xlfn.XLOOKUP($C215,'SQUO grid'!$B$4:$B$18,'SQUO grid'!E$4:E$18,"error",0,1)</f>
        <v>0</v>
      </c>
      <c r="N215" s="103">
        <f>_xlfn.XLOOKUP($C215,'SQUO grid'!$B$4:$B$18,'SQUO grid'!F$4:F$18,"error",0,1)</f>
        <v>3</v>
      </c>
      <c r="O215" s="103">
        <f>_xlfn.XLOOKUP($C215,'SQUO grid'!$B$4:$B$18,'SQUO grid'!G$4:G$18,"error",0,1)</f>
        <v>2</v>
      </c>
      <c r="P215" s="103">
        <f>_xlfn.XLOOKUP($C215,'SQUO grid'!$B$4:$B$18,'SQUO grid'!H$4:H$18,"error",0,1)</f>
        <v>5</v>
      </c>
      <c r="Q215" s="103">
        <f>_xlfn.XLOOKUP($C215,'SQUO grid'!$B$4:$B$18,'SQUO grid'!I$4:I$18,"error",0,1)</f>
        <v>2</v>
      </c>
      <c r="R215" s="103">
        <f>_xlfn.XLOOKUP($C215,'SQUO grid'!$B$4:$B$18,'SQUO grid'!J$4:J$18,"error",0,1)</f>
        <v>6</v>
      </c>
      <c r="S215" s="103">
        <f>_xlfn.XLOOKUP($C215,'SQUO grid'!$B$4:$B$18,'SQUO grid'!K$4:K$18,"error",0,1)</f>
        <v>3</v>
      </c>
      <c r="T215" s="103">
        <f>_xlfn.XLOOKUP($C215,'SQUO grid'!$B$4:$B$18,'SQUO grid'!L$4:L$18,"error",0,1)</f>
        <v>8</v>
      </c>
      <c r="U215" s="103">
        <f>_xlfn.XLOOKUP($C215,'SQUO grid'!$B$4:$B$18,'SQUO grid'!M$4:M$18,"error",0,1)</f>
        <v>4</v>
      </c>
      <c r="V215" s="103">
        <f>_xlfn.XLOOKUP($C215,'SQUO grid'!$B$4:$B$18,'SQUO grid'!N$4:N$18,"error",0,1)</f>
        <v>12</v>
      </c>
      <c r="W215" s="103">
        <f>_xlfn.XLOOKUP($C215,'SQUO grid'!$B$4:$B$18,'SQUO grid'!O$4:O$18,"error",0,1)</f>
        <v>12.05</v>
      </c>
      <c r="X215" s="103">
        <f>_xlfn.XLOOKUP($C215,'SQUO grid'!$B$4:$B$18,'SQUO grid'!P$4:P$18,"error",0,1)</f>
        <v>14</v>
      </c>
      <c r="Y215" s="103">
        <f>_xlfn.XLOOKUP($C215,'SQUO grid'!$B$4:$B$18,'SQUO grid'!Q$4:Q$18,"error",0,1)</f>
        <v>14</v>
      </c>
      <c r="Z215" s="103">
        <f>_xlfn.XLOOKUP($C215,'SQUO grid'!$B$4:$B$18,'SQUO grid'!R$4:R$18,"error",0,1)</f>
        <v>18</v>
      </c>
      <c r="AA215" s="103">
        <f>_xlfn.XLOOKUP($C215,'SQUO grid'!$B$4:$B$18,'SQUO grid'!S$4:S$18,"error",0,1)</f>
        <v>17</v>
      </c>
      <c r="AB215" s="103">
        <f>_xlfn.XLOOKUP($C215,'SQUO grid'!$B$4:$B$18,'SQUO grid'!T$4:T$18,"error",0,1)</f>
        <v>22</v>
      </c>
      <c r="AC215" s="103">
        <f>_xlfn.XLOOKUP($C215,'SQUO grid'!$B$4:$B$18,'SQUO grid'!U$4:U$18,"error",0,1)</f>
        <v>22</v>
      </c>
      <c r="AD215" s="103">
        <f>_xlfn.XLOOKUP($C215,'SQUO grid'!$B$4:$B$18,'SQUO grid'!V$4:V$18,"error",0,1)</f>
        <v>29</v>
      </c>
      <c r="AF215" s="103">
        <f>_xlfn.XLOOKUP($D215,'Compiled grid proposal'!$C$5:$C$22,'Compiled grid proposal'!D$5:D$22,"error",0,1)</f>
        <v>0.6</v>
      </c>
      <c r="AG215" s="103">
        <f>_xlfn.XLOOKUP($D215,'Compiled grid proposal'!$C$5:$C$22,'Compiled grid proposal'!E$5:E$22,"error",0,1)</f>
        <v>2</v>
      </c>
      <c r="AH215" s="103">
        <f>_xlfn.XLOOKUP($D215,'Compiled grid proposal'!$C$5:$C$22,'Compiled grid proposal'!F$5:F$22,"error",0,1)</f>
        <v>0.89999999999999991</v>
      </c>
      <c r="AI215" s="103">
        <f>_xlfn.XLOOKUP($D215,'Compiled grid proposal'!$C$5:$C$22,'Compiled grid proposal'!G$5:G$22,"error",0,1)</f>
        <v>3</v>
      </c>
      <c r="AJ215" s="103">
        <f>_xlfn.XLOOKUP($D215,'Compiled grid proposal'!$C$5:$C$22,'Compiled grid proposal'!H$5:H$22,"error",0,1)</f>
        <v>1.5</v>
      </c>
      <c r="AK215" s="103">
        <f>_xlfn.XLOOKUP($D215,'Compiled grid proposal'!$C$5:$C$22,'Compiled grid proposal'!I$5:I$22,"error",0,1)</f>
        <v>5</v>
      </c>
      <c r="AL215" s="103">
        <f>_xlfn.XLOOKUP($D215,'Compiled grid proposal'!$C$5:$C$22,'Compiled grid proposal'!J$5:J$22,"error",0,1)</f>
        <v>1.7999999999999998</v>
      </c>
      <c r="AM215" s="103">
        <f>_xlfn.XLOOKUP($D215,'Compiled grid proposal'!$C$5:$C$22,'Compiled grid proposal'!K$5:K$22,"error",0,1)</f>
        <v>6</v>
      </c>
      <c r="AN215" s="103">
        <f>_xlfn.XLOOKUP($D215,'Compiled grid proposal'!$C$5:$C$22,'Compiled grid proposal'!L$5:L$22,"error",0,1)</f>
        <v>2.1599999999999997</v>
      </c>
      <c r="AO215" s="103">
        <f>_xlfn.XLOOKUP($D215,'Compiled grid proposal'!$C$5:$C$22,'Compiled grid proposal'!M$5:M$22,"error",0,1)</f>
        <v>7.1999999999999993</v>
      </c>
      <c r="AP215" s="103">
        <f>_xlfn.XLOOKUP($D215,'Compiled grid proposal'!$C$5:$C$22,'Compiled grid proposal'!N$5:N$22,"error",0,1)</f>
        <v>2.5919999999999996</v>
      </c>
      <c r="AQ215" s="103">
        <f>_xlfn.XLOOKUP($D215,'Compiled grid proposal'!$C$5:$C$22,'Compiled grid proposal'!O$5:O$22,"error",0,1)</f>
        <v>8.6399999999999988</v>
      </c>
      <c r="AR215" s="103">
        <f>_xlfn.XLOOKUP($D215,'Compiled grid proposal'!$C$5:$C$22,'Compiled grid proposal'!P$5:P$22,"error",0,1)</f>
        <v>3.1103999999999994</v>
      </c>
      <c r="AS215" s="103">
        <f>_xlfn.XLOOKUP($D215,'Compiled grid proposal'!$C$5:$C$22,'Compiled grid proposal'!Q$5:Q$22,"error",0,1)</f>
        <v>10.367999999999999</v>
      </c>
      <c r="AT215" s="103">
        <f>_xlfn.XLOOKUP($D215,'Compiled grid proposal'!$C$5:$C$22,'Compiled grid proposal'!R$5:R$22,"error",0,1)</f>
        <v>3.7324799999999989</v>
      </c>
      <c r="AU215" s="103">
        <f>_xlfn.XLOOKUP($D215,'Compiled grid proposal'!$C$5:$C$22,'Compiled grid proposal'!S$5:S$22,"error",0,1)</f>
        <v>12.441599999999998</v>
      </c>
      <c r="AV215" s="103">
        <f>_xlfn.XLOOKUP($D215,'Compiled grid proposal'!$C$5:$C$22,'Compiled grid proposal'!T$5:T$22,"error",0,1)</f>
        <v>4.4789759999999985</v>
      </c>
      <c r="AW215" s="103">
        <f>_xlfn.XLOOKUP($D215,'Compiled grid proposal'!$C$5:$C$22,'Compiled grid proposal'!U$5:U$22,"error",0,1)</f>
        <v>14.929919999999996</v>
      </c>
      <c r="AX215" s="103">
        <f>_xlfn.XLOOKUP($D215,'Compiled grid proposal'!$C$5:$C$22,'Compiled grid proposal'!V$5:V$22,"error",0,1)</f>
        <v>5.3999999999999995</v>
      </c>
      <c r="AY215" s="103">
        <f>_xlfn.XLOOKUP($D215,'Compiled grid proposal'!$C$5:$C$22,'Compiled grid proposal'!W$5:W$22,"error",0,1)</f>
        <v>18</v>
      </c>
      <c r="BA215" s="115">
        <f t="shared" si="120"/>
        <v>0.6</v>
      </c>
      <c r="BB215" s="115">
        <f t="shared" si="121"/>
        <v>0</v>
      </c>
      <c r="BC215" s="115">
        <f t="shared" si="122"/>
        <v>0.89999999999999991</v>
      </c>
      <c r="BD215" s="115">
        <f t="shared" si="123"/>
        <v>0</v>
      </c>
      <c r="BE215" s="115">
        <f t="shared" si="124"/>
        <v>-0.5</v>
      </c>
      <c r="BF215" s="115">
        <f t="shared" si="125"/>
        <v>0</v>
      </c>
      <c r="BG215" s="115">
        <f t="shared" si="126"/>
        <v>-0.20000000000000018</v>
      </c>
      <c r="BH215" s="115">
        <f t="shared" si="127"/>
        <v>0</v>
      </c>
      <c r="BI215" s="115">
        <f t="shared" si="128"/>
        <v>-0.8400000000000003</v>
      </c>
      <c r="BJ215" s="115">
        <f t="shared" si="129"/>
        <v>-0.80000000000000071</v>
      </c>
      <c r="BK215" s="115">
        <f t="shared" si="130"/>
        <v>-1.4080000000000004</v>
      </c>
      <c r="BL215" s="115">
        <f t="shared" si="131"/>
        <v>-3.3600000000000012</v>
      </c>
      <c r="BM215" s="115">
        <f t="shared" si="132"/>
        <v>-8.9396000000000022</v>
      </c>
      <c r="BN215" s="115">
        <f t="shared" si="133"/>
        <v>-3.6320000000000014</v>
      </c>
      <c r="BO215" s="115">
        <f t="shared" si="134"/>
        <v>-10.267520000000001</v>
      </c>
      <c r="BP215" s="115">
        <f t="shared" si="135"/>
        <v>-5.5584000000000024</v>
      </c>
      <c r="BQ215" s="115">
        <f t="shared" si="136"/>
        <v>-12.521024000000001</v>
      </c>
      <c r="BR215" s="115">
        <f t="shared" si="137"/>
        <v>-7.0700800000000044</v>
      </c>
      <c r="BS215" s="115">
        <f t="shared" si="138"/>
        <v>-16.600000000000001</v>
      </c>
      <c r="BT215" s="115">
        <f t="shared" si="139"/>
        <v>-11</v>
      </c>
      <c r="BV215" s="116" t="e">
        <f t="shared" si="140"/>
        <v>#DIV/0!</v>
      </c>
      <c r="BW215" s="116">
        <f t="shared" si="141"/>
        <v>0</v>
      </c>
      <c r="BX215" s="116" t="e">
        <f t="shared" si="142"/>
        <v>#DIV/0!</v>
      </c>
      <c r="BY215" s="116">
        <f t="shared" si="143"/>
        <v>0</v>
      </c>
      <c r="BZ215" s="116">
        <f t="shared" si="144"/>
        <v>-0.25</v>
      </c>
      <c r="CA215" s="116">
        <f t="shared" si="145"/>
        <v>0</v>
      </c>
      <c r="CB215" s="116">
        <f t="shared" si="146"/>
        <v>-0.10000000000000009</v>
      </c>
      <c r="CC215" s="116">
        <f t="shared" si="147"/>
        <v>0</v>
      </c>
      <c r="CD215" s="116">
        <f t="shared" si="148"/>
        <v>-0.28000000000000008</v>
      </c>
      <c r="CE215" s="116">
        <f t="shared" si="149"/>
        <v>-0.10000000000000009</v>
      </c>
      <c r="CF215" s="116">
        <f t="shared" si="150"/>
        <v>-0.35200000000000009</v>
      </c>
      <c r="CG215" s="116">
        <f t="shared" si="151"/>
        <v>-0.28000000000000008</v>
      </c>
      <c r="CH215" s="116">
        <f t="shared" si="152"/>
        <v>-0.74187551867219936</v>
      </c>
      <c r="CI215" s="116">
        <f t="shared" si="153"/>
        <v>-0.25942857142857151</v>
      </c>
      <c r="CJ215" s="116">
        <f t="shared" si="154"/>
        <v>-0.73339428571428578</v>
      </c>
      <c r="CK215" s="116">
        <f t="shared" si="155"/>
        <v>-0.30880000000000013</v>
      </c>
      <c r="CL215" s="116">
        <f t="shared" si="156"/>
        <v>-0.73653082352941179</v>
      </c>
      <c r="CM215" s="116">
        <f t="shared" si="157"/>
        <v>-0.32136727272727295</v>
      </c>
      <c r="CN215" s="116">
        <f t="shared" si="158"/>
        <v>-0.75454545454545463</v>
      </c>
      <c r="CO215" s="116">
        <f t="shared" si="159"/>
        <v>-0.37931034482758619</v>
      </c>
    </row>
    <row r="216" spans="1:93" ht="28.5" thickBot="1">
      <c r="A216" s="32" t="s">
        <v>235</v>
      </c>
      <c r="B216" s="35" t="s">
        <v>10</v>
      </c>
      <c r="C216" s="35">
        <v>1</v>
      </c>
      <c r="D216" s="35">
        <v>1</v>
      </c>
      <c r="E216" s="35">
        <v>1</v>
      </c>
      <c r="F216" s="35"/>
      <c r="G216" s="35"/>
      <c r="H216" s="35"/>
      <c r="I216" s="35"/>
      <c r="K216" s="103">
        <f>_xlfn.XLOOKUP($C216,'SQUO grid'!$B$4:$B$18,'SQUO grid'!C$4:C$18,"error",0,1)</f>
        <v>0</v>
      </c>
      <c r="L216" s="103">
        <f>_xlfn.XLOOKUP($C216,'SQUO grid'!$B$4:$B$18,'SQUO grid'!D$4:D$18,"error",0,1)</f>
        <v>2</v>
      </c>
      <c r="M216" s="103">
        <f>_xlfn.XLOOKUP($C216,'SQUO grid'!$B$4:$B$18,'SQUO grid'!E$4:E$18,"error",0,1)</f>
        <v>0</v>
      </c>
      <c r="N216" s="103">
        <f>_xlfn.XLOOKUP($C216,'SQUO grid'!$B$4:$B$18,'SQUO grid'!F$4:F$18,"error",0,1)</f>
        <v>3</v>
      </c>
      <c r="O216" s="103">
        <f>_xlfn.XLOOKUP($C216,'SQUO grid'!$B$4:$B$18,'SQUO grid'!G$4:G$18,"error",0,1)</f>
        <v>2</v>
      </c>
      <c r="P216" s="103">
        <f>_xlfn.XLOOKUP($C216,'SQUO grid'!$B$4:$B$18,'SQUO grid'!H$4:H$18,"error",0,1)</f>
        <v>5</v>
      </c>
      <c r="Q216" s="103">
        <f>_xlfn.XLOOKUP($C216,'SQUO grid'!$B$4:$B$18,'SQUO grid'!I$4:I$18,"error",0,1)</f>
        <v>2</v>
      </c>
      <c r="R216" s="103">
        <f>_xlfn.XLOOKUP($C216,'SQUO grid'!$B$4:$B$18,'SQUO grid'!J$4:J$18,"error",0,1)</f>
        <v>6</v>
      </c>
      <c r="S216" s="103">
        <f>_xlfn.XLOOKUP($C216,'SQUO grid'!$B$4:$B$18,'SQUO grid'!K$4:K$18,"error",0,1)</f>
        <v>3</v>
      </c>
      <c r="T216" s="103">
        <f>_xlfn.XLOOKUP($C216,'SQUO grid'!$B$4:$B$18,'SQUO grid'!L$4:L$18,"error",0,1)</f>
        <v>8</v>
      </c>
      <c r="U216" s="103">
        <f>_xlfn.XLOOKUP($C216,'SQUO grid'!$B$4:$B$18,'SQUO grid'!M$4:M$18,"error",0,1)</f>
        <v>4</v>
      </c>
      <c r="V216" s="103">
        <f>_xlfn.XLOOKUP($C216,'SQUO grid'!$B$4:$B$18,'SQUO grid'!N$4:N$18,"error",0,1)</f>
        <v>12</v>
      </c>
      <c r="W216" s="103">
        <f>_xlfn.XLOOKUP($C216,'SQUO grid'!$B$4:$B$18,'SQUO grid'!O$4:O$18,"error",0,1)</f>
        <v>12.05</v>
      </c>
      <c r="X216" s="103">
        <f>_xlfn.XLOOKUP($C216,'SQUO grid'!$B$4:$B$18,'SQUO grid'!P$4:P$18,"error",0,1)</f>
        <v>14</v>
      </c>
      <c r="Y216" s="103">
        <f>_xlfn.XLOOKUP($C216,'SQUO grid'!$B$4:$B$18,'SQUO grid'!Q$4:Q$18,"error",0,1)</f>
        <v>14</v>
      </c>
      <c r="Z216" s="103">
        <f>_xlfn.XLOOKUP($C216,'SQUO grid'!$B$4:$B$18,'SQUO grid'!R$4:R$18,"error",0,1)</f>
        <v>18</v>
      </c>
      <c r="AA216" s="103">
        <f>_xlfn.XLOOKUP($C216,'SQUO grid'!$B$4:$B$18,'SQUO grid'!S$4:S$18,"error",0,1)</f>
        <v>17</v>
      </c>
      <c r="AB216" s="103">
        <f>_xlfn.XLOOKUP($C216,'SQUO grid'!$B$4:$B$18,'SQUO grid'!T$4:T$18,"error",0,1)</f>
        <v>22</v>
      </c>
      <c r="AC216" s="103">
        <f>_xlfn.XLOOKUP($C216,'SQUO grid'!$B$4:$B$18,'SQUO grid'!U$4:U$18,"error",0,1)</f>
        <v>22</v>
      </c>
      <c r="AD216" s="103">
        <f>_xlfn.XLOOKUP($C216,'SQUO grid'!$B$4:$B$18,'SQUO grid'!V$4:V$18,"error",0,1)</f>
        <v>29</v>
      </c>
      <c r="AF216" s="103">
        <f>_xlfn.XLOOKUP($D216,'Compiled grid proposal'!$C$5:$C$22,'Compiled grid proposal'!D$5:D$22,"error",0,1)</f>
        <v>0.6</v>
      </c>
      <c r="AG216" s="103">
        <f>_xlfn.XLOOKUP($D216,'Compiled grid proposal'!$C$5:$C$22,'Compiled grid proposal'!E$5:E$22,"error",0,1)</f>
        <v>2</v>
      </c>
      <c r="AH216" s="103">
        <f>_xlfn.XLOOKUP($D216,'Compiled grid proposal'!$C$5:$C$22,'Compiled grid proposal'!F$5:F$22,"error",0,1)</f>
        <v>0.89999999999999991</v>
      </c>
      <c r="AI216" s="103">
        <f>_xlfn.XLOOKUP($D216,'Compiled grid proposal'!$C$5:$C$22,'Compiled grid proposal'!G$5:G$22,"error",0,1)</f>
        <v>3</v>
      </c>
      <c r="AJ216" s="103">
        <f>_xlfn.XLOOKUP($D216,'Compiled grid proposal'!$C$5:$C$22,'Compiled grid proposal'!H$5:H$22,"error",0,1)</f>
        <v>1.5</v>
      </c>
      <c r="AK216" s="103">
        <f>_xlfn.XLOOKUP($D216,'Compiled grid proposal'!$C$5:$C$22,'Compiled grid proposal'!I$5:I$22,"error",0,1)</f>
        <v>5</v>
      </c>
      <c r="AL216" s="103">
        <f>_xlfn.XLOOKUP($D216,'Compiled grid proposal'!$C$5:$C$22,'Compiled grid proposal'!J$5:J$22,"error",0,1)</f>
        <v>1.7999999999999998</v>
      </c>
      <c r="AM216" s="103">
        <f>_xlfn.XLOOKUP($D216,'Compiled grid proposal'!$C$5:$C$22,'Compiled grid proposal'!K$5:K$22,"error",0,1)</f>
        <v>6</v>
      </c>
      <c r="AN216" s="103">
        <f>_xlfn.XLOOKUP($D216,'Compiled grid proposal'!$C$5:$C$22,'Compiled grid proposal'!L$5:L$22,"error",0,1)</f>
        <v>2.1599999999999997</v>
      </c>
      <c r="AO216" s="103">
        <f>_xlfn.XLOOKUP($D216,'Compiled grid proposal'!$C$5:$C$22,'Compiled grid proposal'!M$5:M$22,"error",0,1)</f>
        <v>7.1999999999999993</v>
      </c>
      <c r="AP216" s="103">
        <f>_xlfn.XLOOKUP($D216,'Compiled grid proposal'!$C$5:$C$22,'Compiled grid proposal'!N$5:N$22,"error",0,1)</f>
        <v>2.5919999999999996</v>
      </c>
      <c r="AQ216" s="103">
        <f>_xlfn.XLOOKUP($D216,'Compiled grid proposal'!$C$5:$C$22,'Compiled grid proposal'!O$5:O$22,"error",0,1)</f>
        <v>8.6399999999999988</v>
      </c>
      <c r="AR216" s="103">
        <f>_xlfn.XLOOKUP($D216,'Compiled grid proposal'!$C$5:$C$22,'Compiled grid proposal'!P$5:P$22,"error",0,1)</f>
        <v>3.1103999999999994</v>
      </c>
      <c r="AS216" s="103">
        <f>_xlfn.XLOOKUP($D216,'Compiled grid proposal'!$C$5:$C$22,'Compiled grid proposal'!Q$5:Q$22,"error",0,1)</f>
        <v>10.367999999999999</v>
      </c>
      <c r="AT216" s="103">
        <f>_xlfn.XLOOKUP($D216,'Compiled grid proposal'!$C$5:$C$22,'Compiled grid proposal'!R$5:R$22,"error",0,1)</f>
        <v>3.7324799999999989</v>
      </c>
      <c r="AU216" s="103">
        <f>_xlfn.XLOOKUP($D216,'Compiled grid proposal'!$C$5:$C$22,'Compiled grid proposal'!S$5:S$22,"error",0,1)</f>
        <v>12.441599999999998</v>
      </c>
      <c r="AV216" s="103">
        <f>_xlfn.XLOOKUP($D216,'Compiled grid proposal'!$C$5:$C$22,'Compiled grid proposal'!T$5:T$22,"error",0,1)</f>
        <v>4.4789759999999985</v>
      </c>
      <c r="AW216" s="103">
        <f>_xlfn.XLOOKUP($D216,'Compiled grid proposal'!$C$5:$C$22,'Compiled grid proposal'!U$5:U$22,"error",0,1)</f>
        <v>14.929919999999996</v>
      </c>
      <c r="AX216" s="103">
        <f>_xlfn.XLOOKUP($D216,'Compiled grid proposal'!$C$5:$C$22,'Compiled grid proposal'!V$5:V$22,"error",0,1)</f>
        <v>5.3999999999999995</v>
      </c>
      <c r="AY216" s="103">
        <f>_xlfn.XLOOKUP($D216,'Compiled grid proposal'!$C$5:$C$22,'Compiled grid proposal'!W$5:W$22,"error",0,1)</f>
        <v>18</v>
      </c>
      <c r="BA216" s="115">
        <f t="shared" si="120"/>
        <v>0.6</v>
      </c>
      <c r="BB216" s="115">
        <f t="shared" si="121"/>
        <v>0</v>
      </c>
      <c r="BC216" s="115">
        <f t="shared" si="122"/>
        <v>0.89999999999999991</v>
      </c>
      <c r="BD216" s="115">
        <f t="shared" si="123"/>
        <v>0</v>
      </c>
      <c r="BE216" s="115">
        <f t="shared" si="124"/>
        <v>-0.5</v>
      </c>
      <c r="BF216" s="115">
        <f t="shared" si="125"/>
        <v>0</v>
      </c>
      <c r="BG216" s="115">
        <f t="shared" si="126"/>
        <v>-0.20000000000000018</v>
      </c>
      <c r="BH216" s="115">
        <f t="shared" si="127"/>
        <v>0</v>
      </c>
      <c r="BI216" s="115">
        <f t="shared" si="128"/>
        <v>-0.8400000000000003</v>
      </c>
      <c r="BJ216" s="115">
        <f t="shared" si="129"/>
        <v>-0.80000000000000071</v>
      </c>
      <c r="BK216" s="115">
        <f t="shared" si="130"/>
        <v>-1.4080000000000004</v>
      </c>
      <c r="BL216" s="115">
        <f t="shared" si="131"/>
        <v>-3.3600000000000012</v>
      </c>
      <c r="BM216" s="115">
        <f t="shared" si="132"/>
        <v>-8.9396000000000022</v>
      </c>
      <c r="BN216" s="115">
        <f t="shared" si="133"/>
        <v>-3.6320000000000014</v>
      </c>
      <c r="BO216" s="115">
        <f t="shared" si="134"/>
        <v>-10.267520000000001</v>
      </c>
      <c r="BP216" s="115">
        <f t="shared" si="135"/>
        <v>-5.5584000000000024</v>
      </c>
      <c r="BQ216" s="115">
        <f t="shared" si="136"/>
        <v>-12.521024000000001</v>
      </c>
      <c r="BR216" s="115">
        <f t="shared" si="137"/>
        <v>-7.0700800000000044</v>
      </c>
      <c r="BS216" s="115">
        <f t="shared" si="138"/>
        <v>-16.600000000000001</v>
      </c>
      <c r="BT216" s="115">
        <f t="shared" si="139"/>
        <v>-11</v>
      </c>
      <c r="BV216" s="116" t="e">
        <f t="shared" si="140"/>
        <v>#DIV/0!</v>
      </c>
      <c r="BW216" s="116">
        <f t="shared" si="141"/>
        <v>0</v>
      </c>
      <c r="BX216" s="116" t="e">
        <f t="shared" si="142"/>
        <v>#DIV/0!</v>
      </c>
      <c r="BY216" s="116">
        <f t="shared" si="143"/>
        <v>0</v>
      </c>
      <c r="BZ216" s="116">
        <f t="shared" si="144"/>
        <v>-0.25</v>
      </c>
      <c r="CA216" s="116">
        <f t="shared" si="145"/>
        <v>0</v>
      </c>
      <c r="CB216" s="116">
        <f t="shared" si="146"/>
        <v>-0.10000000000000009</v>
      </c>
      <c r="CC216" s="116">
        <f t="shared" si="147"/>
        <v>0</v>
      </c>
      <c r="CD216" s="116">
        <f t="shared" si="148"/>
        <v>-0.28000000000000008</v>
      </c>
      <c r="CE216" s="116">
        <f t="shared" si="149"/>
        <v>-0.10000000000000009</v>
      </c>
      <c r="CF216" s="116">
        <f t="shared" si="150"/>
        <v>-0.35200000000000009</v>
      </c>
      <c r="CG216" s="116">
        <f t="shared" si="151"/>
        <v>-0.28000000000000008</v>
      </c>
      <c r="CH216" s="116">
        <f t="shared" si="152"/>
        <v>-0.74187551867219936</v>
      </c>
      <c r="CI216" s="116">
        <f t="shared" si="153"/>
        <v>-0.25942857142857151</v>
      </c>
      <c r="CJ216" s="116">
        <f t="shared" si="154"/>
        <v>-0.73339428571428578</v>
      </c>
      <c r="CK216" s="116">
        <f t="shared" si="155"/>
        <v>-0.30880000000000013</v>
      </c>
      <c r="CL216" s="116">
        <f t="shared" si="156"/>
        <v>-0.73653082352941179</v>
      </c>
      <c r="CM216" s="116">
        <f t="shared" si="157"/>
        <v>-0.32136727272727295</v>
      </c>
      <c r="CN216" s="116">
        <f t="shared" si="158"/>
        <v>-0.75454545454545463</v>
      </c>
      <c r="CO216" s="116">
        <f t="shared" si="159"/>
        <v>-0.37931034482758619</v>
      </c>
    </row>
    <row r="217" spans="1:93" ht="14.5" thickBot="1">
      <c r="A217" s="32" t="s">
        <v>236</v>
      </c>
      <c r="B217" s="38" t="s">
        <v>14</v>
      </c>
      <c r="C217" s="101">
        <v>1</v>
      </c>
      <c r="D217" s="38">
        <v>1</v>
      </c>
      <c r="E217" s="38">
        <v>1</v>
      </c>
      <c r="F217" s="38"/>
      <c r="G217" s="38"/>
      <c r="H217" s="38"/>
      <c r="I217" s="38"/>
      <c r="K217" s="103">
        <f>_xlfn.XLOOKUP($C217,'SQUO grid'!$B$4:$B$18,'SQUO grid'!C$4:C$18,"error",0,1)</f>
        <v>0</v>
      </c>
      <c r="L217" s="103">
        <f>_xlfn.XLOOKUP($C217,'SQUO grid'!$B$4:$B$18,'SQUO grid'!D$4:D$18,"error",0,1)</f>
        <v>2</v>
      </c>
      <c r="M217" s="103">
        <f>_xlfn.XLOOKUP($C217,'SQUO grid'!$B$4:$B$18,'SQUO grid'!E$4:E$18,"error",0,1)</f>
        <v>0</v>
      </c>
      <c r="N217" s="103">
        <f>_xlfn.XLOOKUP($C217,'SQUO grid'!$B$4:$B$18,'SQUO grid'!F$4:F$18,"error",0,1)</f>
        <v>3</v>
      </c>
      <c r="O217" s="103">
        <f>_xlfn.XLOOKUP($C217,'SQUO grid'!$B$4:$B$18,'SQUO grid'!G$4:G$18,"error",0,1)</f>
        <v>2</v>
      </c>
      <c r="P217" s="103">
        <f>_xlfn.XLOOKUP($C217,'SQUO grid'!$B$4:$B$18,'SQUO grid'!H$4:H$18,"error",0,1)</f>
        <v>5</v>
      </c>
      <c r="Q217" s="103">
        <f>_xlfn.XLOOKUP($C217,'SQUO grid'!$B$4:$B$18,'SQUO grid'!I$4:I$18,"error",0,1)</f>
        <v>2</v>
      </c>
      <c r="R217" s="103">
        <f>_xlfn.XLOOKUP($C217,'SQUO grid'!$B$4:$B$18,'SQUO grid'!J$4:J$18,"error",0,1)</f>
        <v>6</v>
      </c>
      <c r="S217" s="103">
        <f>_xlfn.XLOOKUP($C217,'SQUO grid'!$B$4:$B$18,'SQUO grid'!K$4:K$18,"error",0,1)</f>
        <v>3</v>
      </c>
      <c r="T217" s="103">
        <f>_xlfn.XLOOKUP($C217,'SQUO grid'!$B$4:$B$18,'SQUO grid'!L$4:L$18,"error",0,1)</f>
        <v>8</v>
      </c>
      <c r="U217" s="103">
        <f>_xlfn.XLOOKUP($C217,'SQUO grid'!$B$4:$B$18,'SQUO grid'!M$4:M$18,"error",0,1)</f>
        <v>4</v>
      </c>
      <c r="V217" s="103">
        <f>_xlfn.XLOOKUP($C217,'SQUO grid'!$B$4:$B$18,'SQUO grid'!N$4:N$18,"error",0,1)</f>
        <v>12</v>
      </c>
      <c r="W217" s="103">
        <f>_xlfn.XLOOKUP($C217,'SQUO grid'!$B$4:$B$18,'SQUO grid'!O$4:O$18,"error",0,1)</f>
        <v>12.05</v>
      </c>
      <c r="X217" s="103">
        <f>_xlfn.XLOOKUP($C217,'SQUO grid'!$B$4:$B$18,'SQUO grid'!P$4:P$18,"error",0,1)</f>
        <v>14</v>
      </c>
      <c r="Y217" s="103">
        <f>_xlfn.XLOOKUP($C217,'SQUO grid'!$B$4:$B$18,'SQUO grid'!Q$4:Q$18,"error",0,1)</f>
        <v>14</v>
      </c>
      <c r="Z217" s="103">
        <f>_xlfn.XLOOKUP($C217,'SQUO grid'!$B$4:$B$18,'SQUO grid'!R$4:R$18,"error",0,1)</f>
        <v>18</v>
      </c>
      <c r="AA217" s="103">
        <f>_xlfn.XLOOKUP($C217,'SQUO grid'!$B$4:$B$18,'SQUO grid'!S$4:S$18,"error",0,1)</f>
        <v>17</v>
      </c>
      <c r="AB217" s="103">
        <f>_xlfn.XLOOKUP($C217,'SQUO grid'!$B$4:$B$18,'SQUO grid'!T$4:T$18,"error",0,1)</f>
        <v>22</v>
      </c>
      <c r="AC217" s="103">
        <f>_xlfn.XLOOKUP($C217,'SQUO grid'!$B$4:$B$18,'SQUO grid'!U$4:U$18,"error",0,1)</f>
        <v>22</v>
      </c>
      <c r="AD217" s="103">
        <f>_xlfn.XLOOKUP($C217,'SQUO grid'!$B$4:$B$18,'SQUO grid'!V$4:V$18,"error",0,1)</f>
        <v>29</v>
      </c>
      <c r="AF217" s="103">
        <f>_xlfn.XLOOKUP($D217,'Compiled grid proposal'!$C$5:$C$22,'Compiled grid proposal'!D$5:D$22,"error",0,1)</f>
        <v>0.6</v>
      </c>
      <c r="AG217" s="103">
        <f>_xlfn.XLOOKUP($D217,'Compiled grid proposal'!$C$5:$C$22,'Compiled grid proposal'!E$5:E$22,"error",0,1)</f>
        <v>2</v>
      </c>
      <c r="AH217" s="103">
        <f>_xlfn.XLOOKUP($D217,'Compiled grid proposal'!$C$5:$C$22,'Compiled grid proposal'!F$5:F$22,"error",0,1)</f>
        <v>0.89999999999999991</v>
      </c>
      <c r="AI217" s="103">
        <f>_xlfn.XLOOKUP($D217,'Compiled grid proposal'!$C$5:$C$22,'Compiled grid proposal'!G$5:G$22,"error",0,1)</f>
        <v>3</v>
      </c>
      <c r="AJ217" s="103">
        <f>_xlfn.XLOOKUP($D217,'Compiled grid proposal'!$C$5:$C$22,'Compiled grid proposal'!H$5:H$22,"error",0,1)</f>
        <v>1.5</v>
      </c>
      <c r="AK217" s="103">
        <f>_xlfn.XLOOKUP($D217,'Compiled grid proposal'!$C$5:$C$22,'Compiled grid proposal'!I$5:I$22,"error",0,1)</f>
        <v>5</v>
      </c>
      <c r="AL217" s="103">
        <f>_xlfn.XLOOKUP($D217,'Compiled grid proposal'!$C$5:$C$22,'Compiled grid proposal'!J$5:J$22,"error",0,1)</f>
        <v>1.7999999999999998</v>
      </c>
      <c r="AM217" s="103">
        <f>_xlfn.XLOOKUP($D217,'Compiled grid proposal'!$C$5:$C$22,'Compiled grid proposal'!K$5:K$22,"error",0,1)</f>
        <v>6</v>
      </c>
      <c r="AN217" s="103">
        <f>_xlfn.XLOOKUP($D217,'Compiled grid proposal'!$C$5:$C$22,'Compiled grid proposal'!L$5:L$22,"error",0,1)</f>
        <v>2.1599999999999997</v>
      </c>
      <c r="AO217" s="103">
        <f>_xlfn.XLOOKUP($D217,'Compiled grid proposal'!$C$5:$C$22,'Compiled grid proposal'!M$5:M$22,"error",0,1)</f>
        <v>7.1999999999999993</v>
      </c>
      <c r="AP217" s="103">
        <f>_xlfn.XLOOKUP($D217,'Compiled grid proposal'!$C$5:$C$22,'Compiled grid proposal'!N$5:N$22,"error",0,1)</f>
        <v>2.5919999999999996</v>
      </c>
      <c r="AQ217" s="103">
        <f>_xlfn.XLOOKUP($D217,'Compiled grid proposal'!$C$5:$C$22,'Compiled grid proposal'!O$5:O$22,"error",0,1)</f>
        <v>8.6399999999999988</v>
      </c>
      <c r="AR217" s="103">
        <f>_xlfn.XLOOKUP($D217,'Compiled grid proposal'!$C$5:$C$22,'Compiled grid proposal'!P$5:P$22,"error",0,1)</f>
        <v>3.1103999999999994</v>
      </c>
      <c r="AS217" s="103">
        <f>_xlfn.XLOOKUP($D217,'Compiled grid proposal'!$C$5:$C$22,'Compiled grid proposal'!Q$5:Q$22,"error",0,1)</f>
        <v>10.367999999999999</v>
      </c>
      <c r="AT217" s="103">
        <f>_xlfn.XLOOKUP($D217,'Compiled grid proposal'!$C$5:$C$22,'Compiled grid proposal'!R$5:R$22,"error",0,1)</f>
        <v>3.7324799999999989</v>
      </c>
      <c r="AU217" s="103">
        <f>_xlfn.XLOOKUP($D217,'Compiled grid proposal'!$C$5:$C$22,'Compiled grid proposal'!S$5:S$22,"error",0,1)</f>
        <v>12.441599999999998</v>
      </c>
      <c r="AV217" s="103">
        <f>_xlfn.XLOOKUP($D217,'Compiled grid proposal'!$C$5:$C$22,'Compiled grid proposal'!T$5:T$22,"error",0,1)</f>
        <v>4.4789759999999985</v>
      </c>
      <c r="AW217" s="103">
        <f>_xlfn.XLOOKUP($D217,'Compiled grid proposal'!$C$5:$C$22,'Compiled grid proposal'!U$5:U$22,"error",0,1)</f>
        <v>14.929919999999996</v>
      </c>
      <c r="AX217" s="103">
        <f>_xlfn.XLOOKUP($D217,'Compiled grid proposal'!$C$5:$C$22,'Compiled grid proposal'!V$5:V$22,"error",0,1)</f>
        <v>5.3999999999999995</v>
      </c>
      <c r="AY217" s="103">
        <f>_xlfn.XLOOKUP($D217,'Compiled grid proposal'!$C$5:$C$22,'Compiled grid proposal'!W$5:W$22,"error",0,1)</f>
        <v>18</v>
      </c>
      <c r="BA217" s="115">
        <f t="shared" si="120"/>
        <v>0.6</v>
      </c>
      <c r="BB217" s="115">
        <f t="shared" si="121"/>
        <v>0</v>
      </c>
      <c r="BC217" s="115">
        <f t="shared" si="122"/>
        <v>0.89999999999999991</v>
      </c>
      <c r="BD217" s="115">
        <f t="shared" si="123"/>
        <v>0</v>
      </c>
      <c r="BE217" s="115">
        <f t="shared" si="124"/>
        <v>-0.5</v>
      </c>
      <c r="BF217" s="115">
        <f t="shared" si="125"/>
        <v>0</v>
      </c>
      <c r="BG217" s="115">
        <f t="shared" si="126"/>
        <v>-0.20000000000000018</v>
      </c>
      <c r="BH217" s="115">
        <f t="shared" si="127"/>
        <v>0</v>
      </c>
      <c r="BI217" s="115">
        <f t="shared" si="128"/>
        <v>-0.8400000000000003</v>
      </c>
      <c r="BJ217" s="115">
        <f t="shared" si="129"/>
        <v>-0.80000000000000071</v>
      </c>
      <c r="BK217" s="115">
        <f t="shared" si="130"/>
        <v>-1.4080000000000004</v>
      </c>
      <c r="BL217" s="115">
        <f t="shared" si="131"/>
        <v>-3.3600000000000012</v>
      </c>
      <c r="BM217" s="115">
        <f t="shared" si="132"/>
        <v>-8.9396000000000022</v>
      </c>
      <c r="BN217" s="115">
        <f t="shared" si="133"/>
        <v>-3.6320000000000014</v>
      </c>
      <c r="BO217" s="115">
        <f t="shared" si="134"/>
        <v>-10.267520000000001</v>
      </c>
      <c r="BP217" s="115">
        <f t="shared" si="135"/>
        <v>-5.5584000000000024</v>
      </c>
      <c r="BQ217" s="115">
        <f t="shared" si="136"/>
        <v>-12.521024000000001</v>
      </c>
      <c r="BR217" s="115">
        <f t="shared" si="137"/>
        <v>-7.0700800000000044</v>
      </c>
      <c r="BS217" s="115">
        <f t="shared" si="138"/>
        <v>-16.600000000000001</v>
      </c>
      <c r="BT217" s="115">
        <f t="shared" si="139"/>
        <v>-11</v>
      </c>
      <c r="BV217" s="116" t="e">
        <f t="shared" si="140"/>
        <v>#DIV/0!</v>
      </c>
      <c r="BW217" s="116">
        <f t="shared" si="141"/>
        <v>0</v>
      </c>
      <c r="BX217" s="116" t="e">
        <f t="shared" si="142"/>
        <v>#DIV/0!</v>
      </c>
      <c r="BY217" s="116">
        <f t="shared" si="143"/>
        <v>0</v>
      </c>
      <c r="BZ217" s="116">
        <f t="shared" si="144"/>
        <v>-0.25</v>
      </c>
      <c r="CA217" s="116">
        <f t="shared" si="145"/>
        <v>0</v>
      </c>
      <c r="CB217" s="116">
        <f t="shared" si="146"/>
        <v>-0.10000000000000009</v>
      </c>
      <c r="CC217" s="116">
        <f t="shared" si="147"/>
        <v>0</v>
      </c>
      <c r="CD217" s="116">
        <f t="shared" si="148"/>
        <v>-0.28000000000000008</v>
      </c>
      <c r="CE217" s="116">
        <f t="shared" si="149"/>
        <v>-0.10000000000000009</v>
      </c>
      <c r="CF217" s="116">
        <f t="shared" si="150"/>
        <v>-0.35200000000000009</v>
      </c>
      <c r="CG217" s="116">
        <f t="shared" si="151"/>
        <v>-0.28000000000000008</v>
      </c>
      <c r="CH217" s="116">
        <f t="shared" si="152"/>
        <v>-0.74187551867219936</v>
      </c>
      <c r="CI217" s="116">
        <f t="shared" si="153"/>
        <v>-0.25942857142857151</v>
      </c>
      <c r="CJ217" s="116">
        <f t="shared" si="154"/>
        <v>-0.73339428571428578</v>
      </c>
      <c r="CK217" s="116">
        <f t="shared" si="155"/>
        <v>-0.30880000000000013</v>
      </c>
      <c r="CL217" s="116">
        <f t="shared" si="156"/>
        <v>-0.73653082352941179</v>
      </c>
      <c r="CM217" s="116">
        <f t="shared" si="157"/>
        <v>-0.32136727272727295</v>
      </c>
      <c r="CN217" s="116">
        <f t="shared" si="158"/>
        <v>-0.75454545454545463</v>
      </c>
      <c r="CO217" s="116">
        <f t="shared" si="159"/>
        <v>-0.37931034482758619</v>
      </c>
    </row>
    <row r="218" spans="1:93" ht="14.5" thickBot="1">
      <c r="A218" s="32" t="s">
        <v>237</v>
      </c>
      <c r="B218" s="33" t="s">
        <v>14</v>
      </c>
      <c r="C218" s="97">
        <v>1</v>
      </c>
      <c r="D218" s="33">
        <v>1</v>
      </c>
      <c r="E218" s="33">
        <v>1</v>
      </c>
      <c r="F218" s="33"/>
      <c r="G218" s="33"/>
      <c r="H218" s="33"/>
      <c r="I218" s="33"/>
      <c r="K218" s="103">
        <f>_xlfn.XLOOKUP($C218,'SQUO grid'!$B$4:$B$18,'SQUO grid'!C$4:C$18,"error",0,1)</f>
        <v>0</v>
      </c>
      <c r="L218" s="103">
        <f>_xlfn.XLOOKUP($C218,'SQUO grid'!$B$4:$B$18,'SQUO grid'!D$4:D$18,"error",0,1)</f>
        <v>2</v>
      </c>
      <c r="M218" s="103">
        <f>_xlfn.XLOOKUP($C218,'SQUO grid'!$B$4:$B$18,'SQUO grid'!E$4:E$18,"error",0,1)</f>
        <v>0</v>
      </c>
      <c r="N218" s="103">
        <f>_xlfn.XLOOKUP($C218,'SQUO grid'!$B$4:$B$18,'SQUO grid'!F$4:F$18,"error",0,1)</f>
        <v>3</v>
      </c>
      <c r="O218" s="103">
        <f>_xlfn.XLOOKUP($C218,'SQUO grid'!$B$4:$B$18,'SQUO grid'!G$4:G$18,"error",0,1)</f>
        <v>2</v>
      </c>
      <c r="P218" s="103">
        <f>_xlfn.XLOOKUP($C218,'SQUO grid'!$B$4:$B$18,'SQUO grid'!H$4:H$18,"error",0,1)</f>
        <v>5</v>
      </c>
      <c r="Q218" s="103">
        <f>_xlfn.XLOOKUP($C218,'SQUO grid'!$B$4:$B$18,'SQUO grid'!I$4:I$18,"error",0,1)</f>
        <v>2</v>
      </c>
      <c r="R218" s="103">
        <f>_xlfn.XLOOKUP($C218,'SQUO grid'!$B$4:$B$18,'SQUO grid'!J$4:J$18,"error",0,1)</f>
        <v>6</v>
      </c>
      <c r="S218" s="103">
        <f>_xlfn.XLOOKUP($C218,'SQUO grid'!$B$4:$B$18,'SQUO grid'!K$4:K$18,"error",0,1)</f>
        <v>3</v>
      </c>
      <c r="T218" s="103">
        <f>_xlfn.XLOOKUP($C218,'SQUO grid'!$B$4:$B$18,'SQUO grid'!L$4:L$18,"error",0,1)</f>
        <v>8</v>
      </c>
      <c r="U218" s="103">
        <f>_xlfn.XLOOKUP($C218,'SQUO grid'!$B$4:$B$18,'SQUO grid'!M$4:M$18,"error",0,1)</f>
        <v>4</v>
      </c>
      <c r="V218" s="103">
        <f>_xlfn.XLOOKUP($C218,'SQUO grid'!$B$4:$B$18,'SQUO grid'!N$4:N$18,"error",0,1)</f>
        <v>12</v>
      </c>
      <c r="W218" s="103">
        <f>_xlfn.XLOOKUP($C218,'SQUO grid'!$B$4:$B$18,'SQUO grid'!O$4:O$18,"error",0,1)</f>
        <v>12.05</v>
      </c>
      <c r="X218" s="103">
        <f>_xlfn.XLOOKUP($C218,'SQUO grid'!$B$4:$B$18,'SQUO grid'!P$4:P$18,"error",0,1)</f>
        <v>14</v>
      </c>
      <c r="Y218" s="103">
        <f>_xlfn.XLOOKUP($C218,'SQUO grid'!$B$4:$B$18,'SQUO grid'!Q$4:Q$18,"error",0,1)</f>
        <v>14</v>
      </c>
      <c r="Z218" s="103">
        <f>_xlfn.XLOOKUP($C218,'SQUO grid'!$B$4:$B$18,'SQUO grid'!R$4:R$18,"error",0,1)</f>
        <v>18</v>
      </c>
      <c r="AA218" s="103">
        <f>_xlfn.XLOOKUP($C218,'SQUO grid'!$B$4:$B$18,'SQUO grid'!S$4:S$18,"error",0,1)</f>
        <v>17</v>
      </c>
      <c r="AB218" s="103">
        <f>_xlfn.XLOOKUP($C218,'SQUO grid'!$B$4:$B$18,'SQUO grid'!T$4:T$18,"error",0,1)</f>
        <v>22</v>
      </c>
      <c r="AC218" s="103">
        <f>_xlfn.XLOOKUP($C218,'SQUO grid'!$B$4:$B$18,'SQUO grid'!U$4:U$18,"error",0,1)</f>
        <v>22</v>
      </c>
      <c r="AD218" s="103">
        <f>_xlfn.XLOOKUP($C218,'SQUO grid'!$B$4:$B$18,'SQUO grid'!V$4:V$18,"error",0,1)</f>
        <v>29</v>
      </c>
      <c r="AF218" s="103">
        <f>_xlfn.XLOOKUP($D218,'Compiled grid proposal'!$C$5:$C$22,'Compiled grid proposal'!D$5:D$22,"error",0,1)</f>
        <v>0.6</v>
      </c>
      <c r="AG218" s="103">
        <f>_xlfn.XLOOKUP($D218,'Compiled grid proposal'!$C$5:$C$22,'Compiled grid proposal'!E$5:E$22,"error",0,1)</f>
        <v>2</v>
      </c>
      <c r="AH218" s="103">
        <f>_xlfn.XLOOKUP($D218,'Compiled grid proposal'!$C$5:$C$22,'Compiled grid proposal'!F$5:F$22,"error",0,1)</f>
        <v>0.89999999999999991</v>
      </c>
      <c r="AI218" s="103">
        <f>_xlfn.XLOOKUP($D218,'Compiled grid proposal'!$C$5:$C$22,'Compiled grid proposal'!G$5:G$22,"error",0,1)</f>
        <v>3</v>
      </c>
      <c r="AJ218" s="103">
        <f>_xlfn.XLOOKUP($D218,'Compiled grid proposal'!$C$5:$C$22,'Compiled grid proposal'!H$5:H$22,"error",0,1)</f>
        <v>1.5</v>
      </c>
      <c r="AK218" s="103">
        <f>_xlfn.XLOOKUP($D218,'Compiled grid proposal'!$C$5:$C$22,'Compiled grid proposal'!I$5:I$22,"error",0,1)</f>
        <v>5</v>
      </c>
      <c r="AL218" s="103">
        <f>_xlfn.XLOOKUP($D218,'Compiled grid proposal'!$C$5:$C$22,'Compiled grid proposal'!J$5:J$22,"error",0,1)</f>
        <v>1.7999999999999998</v>
      </c>
      <c r="AM218" s="103">
        <f>_xlfn.XLOOKUP($D218,'Compiled grid proposal'!$C$5:$C$22,'Compiled grid proposal'!K$5:K$22,"error",0,1)</f>
        <v>6</v>
      </c>
      <c r="AN218" s="103">
        <f>_xlfn.XLOOKUP($D218,'Compiled grid proposal'!$C$5:$C$22,'Compiled grid proposal'!L$5:L$22,"error",0,1)</f>
        <v>2.1599999999999997</v>
      </c>
      <c r="AO218" s="103">
        <f>_xlfn.XLOOKUP($D218,'Compiled grid proposal'!$C$5:$C$22,'Compiled grid proposal'!M$5:M$22,"error",0,1)</f>
        <v>7.1999999999999993</v>
      </c>
      <c r="AP218" s="103">
        <f>_xlfn.XLOOKUP($D218,'Compiled grid proposal'!$C$5:$C$22,'Compiled grid proposal'!N$5:N$22,"error",0,1)</f>
        <v>2.5919999999999996</v>
      </c>
      <c r="AQ218" s="103">
        <f>_xlfn.XLOOKUP($D218,'Compiled grid proposal'!$C$5:$C$22,'Compiled grid proposal'!O$5:O$22,"error",0,1)</f>
        <v>8.6399999999999988</v>
      </c>
      <c r="AR218" s="103">
        <f>_xlfn.XLOOKUP($D218,'Compiled grid proposal'!$C$5:$C$22,'Compiled grid proposal'!P$5:P$22,"error",0,1)</f>
        <v>3.1103999999999994</v>
      </c>
      <c r="AS218" s="103">
        <f>_xlfn.XLOOKUP($D218,'Compiled grid proposal'!$C$5:$C$22,'Compiled grid proposal'!Q$5:Q$22,"error",0,1)</f>
        <v>10.367999999999999</v>
      </c>
      <c r="AT218" s="103">
        <f>_xlfn.XLOOKUP($D218,'Compiled grid proposal'!$C$5:$C$22,'Compiled grid proposal'!R$5:R$22,"error",0,1)</f>
        <v>3.7324799999999989</v>
      </c>
      <c r="AU218" s="103">
        <f>_xlfn.XLOOKUP($D218,'Compiled grid proposal'!$C$5:$C$22,'Compiled grid proposal'!S$5:S$22,"error",0,1)</f>
        <v>12.441599999999998</v>
      </c>
      <c r="AV218" s="103">
        <f>_xlfn.XLOOKUP($D218,'Compiled grid proposal'!$C$5:$C$22,'Compiled grid proposal'!T$5:T$22,"error",0,1)</f>
        <v>4.4789759999999985</v>
      </c>
      <c r="AW218" s="103">
        <f>_xlfn.XLOOKUP($D218,'Compiled grid proposal'!$C$5:$C$22,'Compiled grid proposal'!U$5:U$22,"error",0,1)</f>
        <v>14.929919999999996</v>
      </c>
      <c r="AX218" s="103">
        <f>_xlfn.XLOOKUP($D218,'Compiled grid proposal'!$C$5:$C$22,'Compiled grid proposal'!V$5:V$22,"error",0,1)</f>
        <v>5.3999999999999995</v>
      </c>
      <c r="AY218" s="103">
        <f>_xlfn.XLOOKUP($D218,'Compiled grid proposal'!$C$5:$C$22,'Compiled grid proposal'!W$5:W$22,"error",0,1)</f>
        <v>18</v>
      </c>
      <c r="BA218" s="115">
        <f t="shared" si="120"/>
        <v>0.6</v>
      </c>
      <c r="BB218" s="115">
        <f t="shared" si="121"/>
        <v>0</v>
      </c>
      <c r="BC218" s="115">
        <f t="shared" si="122"/>
        <v>0.89999999999999991</v>
      </c>
      <c r="BD218" s="115">
        <f t="shared" si="123"/>
        <v>0</v>
      </c>
      <c r="BE218" s="115">
        <f t="shared" si="124"/>
        <v>-0.5</v>
      </c>
      <c r="BF218" s="115">
        <f t="shared" si="125"/>
        <v>0</v>
      </c>
      <c r="BG218" s="115">
        <f t="shared" si="126"/>
        <v>-0.20000000000000018</v>
      </c>
      <c r="BH218" s="115">
        <f t="shared" si="127"/>
        <v>0</v>
      </c>
      <c r="BI218" s="115">
        <f t="shared" si="128"/>
        <v>-0.8400000000000003</v>
      </c>
      <c r="BJ218" s="115">
        <f t="shared" si="129"/>
        <v>-0.80000000000000071</v>
      </c>
      <c r="BK218" s="115">
        <f t="shared" si="130"/>
        <v>-1.4080000000000004</v>
      </c>
      <c r="BL218" s="115">
        <f t="shared" si="131"/>
        <v>-3.3600000000000012</v>
      </c>
      <c r="BM218" s="115">
        <f t="shared" si="132"/>
        <v>-8.9396000000000022</v>
      </c>
      <c r="BN218" s="115">
        <f t="shared" si="133"/>
        <v>-3.6320000000000014</v>
      </c>
      <c r="BO218" s="115">
        <f t="shared" si="134"/>
        <v>-10.267520000000001</v>
      </c>
      <c r="BP218" s="115">
        <f t="shared" si="135"/>
        <v>-5.5584000000000024</v>
      </c>
      <c r="BQ218" s="115">
        <f t="shared" si="136"/>
        <v>-12.521024000000001</v>
      </c>
      <c r="BR218" s="115">
        <f t="shared" si="137"/>
        <v>-7.0700800000000044</v>
      </c>
      <c r="BS218" s="115">
        <f t="shared" si="138"/>
        <v>-16.600000000000001</v>
      </c>
      <c r="BT218" s="115">
        <f t="shared" si="139"/>
        <v>-11</v>
      </c>
      <c r="BV218" s="116" t="e">
        <f t="shared" si="140"/>
        <v>#DIV/0!</v>
      </c>
      <c r="BW218" s="116">
        <f t="shared" si="141"/>
        <v>0</v>
      </c>
      <c r="BX218" s="116" t="e">
        <f t="shared" si="142"/>
        <v>#DIV/0!</v>
      </c>
      <c r="BY218" s="116">
        <f t="shared" si="143"/>
        <v>0</v>
      </c>
      <c r="BZ218" s="116">
        <f t="shared" si="144"/>
        <v>-0.25</v>
      </c>
      <c r="CA218" s="116">
        <f t="shared" si="145"/>
        <v>0</v>
      </c>
      <c r="CB218" s="116">
        <f t="shared" si="146"/>
        <v>-0.10000000000000009</v>
      </c>
      <c r="CC218" s="116">
        <f t="shared" si="147"/>
        <v>0</v>
      </c>
      <c r="CD218" s="116">
        <f t="shared" si="148"/>
        <v>-0.28000000000000008</v>
      </c>
      <c r="CE218" s="116">
        <f t="shared" si="149"/>
        <v>-0.10000000000000009</v>
      </c>
      <c r="CF218" s="116">
        <f t="shared" si="150"/>
        <v>-0.35200000000000009</v>
      </c>
      <c r="CG218" s="116">
        <f t="shared" si="151"/>
        <v>-0.28000000000000008</v>
      </c>
      <c r="CH218" s="116">
        <f t="shared" si="152"/>
        <v>-0.74187551867219936</v>
      </c>
      <c r="CI218" s="116">
        <f t="shared" si="153"/>
        <v>-0.25942857142857151</v>
      </c>
      <c r="CJ218" s="116">
        <f t="shared" si="154"/>
        <v>-0.73339428571428578</v>
      </c>
      <c r="CK218" s="116">
        <f t="shared" si="155"/>
        <v>-0.30880000000000013</v>
      </c>
      <c r="CL218" s="116">
        <f t="shared" si="156"/>
        <v>-0.73653082352941179</v>
      </c>
      <c r="CM218" s="116">
        <f t="shared" si="157"/>
        <v>-0.32136727272727295</v>
      </c>
      <c r="CN218" s="116">
        <f t="shared" si="158"/>
        <v>-0.75454545454545463</v>
      </c>
      <c r="CO218" s="116">
        <f t="shared" si="159"/>
        <v>-0.37931034482758619</v>
      </c>
    </row>
    <row r="219" spans="1:93" ht="14.5" thickBot="1">
      <c r="A219" s="32" t="s">
        <v>238</v>
      </c>
      <c r="B219" s="33" t="s">
        <v>14</v>
      </c>
      <c r="C219" s="97">
        <v>1</v>
      </c>
      <c r="D219" s="33">
        <v>1</v>
      </c>
      <c r="E219" s="33">
        <v>1</v>
      </c>
      <c r="F219" s="33"/>
      <c r="G219" s="33"/>
      <c r="H219" s="33"/>
      <c r="I219" s="33"/>
      <c r="K219" s="103">
        <f>_xlfn.XLOOKUP($C219,'SQUO grid'!$B$4:$B$18,'SQUO grid'!C$4:C$18,"error",0,1)</f>
        <v>0</v>
      </c>
      <c r="L219" s="103">
        <f>_xlfn.XLOOKUP($C219,'SQUO grid'!$B$4:$B$18,'SQUO grid'!D$4:D$18,"error",0,1)</f>
        <v>2</v>
      </c>
      <c r="M219" s="103">
        <f>_xlfn.XLOOKUP($C219,'SQUO grid'!$B$4:$B$18,'SQUO grid'!E$4:E$18,"error",0,1)</f>
        <v>0</v>
      </c>
      <c r="N219" s="103">
        <f>_xlfn.XLOOKUP($C219,'SQUO grid'!$B$4:$B$18,'SQUO grid'!F$4:F$18,"error",0,1)</f>
        <v>3</v>
      </c>
      <c r="O219" s="103">
        <f>_xlfn.XLOOKUP($C219,'SQUO grid'!$B$4:$B$18,'SQUO grid'!G$4:G$18,"error",0,1)</f>
        <v>2</v>
      </c>
      <c r="P219" s="103">
        <f>_xlfn.XLOOKUP($C219,'SQUO grid'!$B$4:$B$18,'SQUO grid'!H$4:H$18,"error",0,1)</f>
        <v>5</v>
      </c>
      <c r="Q219" s="103">
        <f>_xlfn.XLOOKUP($C219,'SQUO grid'!$B$4:$B$18,'SQUO grid'!I$4:I$18,"error",0,1)</f>
        <v>2</v>
      </c>
      <c r="R219" s="103">
        <f>_xlfn.XLOOKUP($C219,'SQUO grid'!$B$4:$B$18,'SQUO grid'!J$4:J$18,"error",0,1)</f>
        <v>6</v>
      </c>
      <c r="S219" s="103">
        <f>_xlfn.XLOOKUP($C219,'SQUO grid'!$B$4:$B$18,'SQUO grid'!K$4:K$18,"error",0,1)</f>
        <v>3</v>
      </c>
      <c r="T219" s="103">
        <f>_xlfn.XLOOKUP($C219,'SQUO grid'!$B$4:$B$18,'SQUO grid'!L$4:L$18,"error",0,1)</f>
        <v>8</v>
      </c>
      <c r="U219" s="103">
        <f>_xlfn.XLOOKUP($C219,'SQUO grid'!$B$4:$B$18,'SQUO grid'!M$4:M$18,"error",0,1)</f>
        <v>4</v>
      </c>
      <c r="V219" s="103">
        <f>_xlfn.XLOOKUP($C219,'SQUO grid'!$B$4:$B$18,'SQUO grid'!N$4:N$18,"error",0,1)</f>
        <v>12</v>
      </c>
      <c r="W219" s="103">
        <f>_xlfn.XLOOKUP($C219,'SQUO grid'!$B$4:$B$18,'SQUO grid'!O$4:O$18,"error",0,1)</f>
        <v>12.05</v>
      </c>
      <c r="X219" s="103">
        <f>_xlfn.XLOOKUP($C219,'SQUO grid'!$B$4:$B$18,'SQUO grid'!P$4:P$18,"error",0,1)</f>
        <v>14</v>
      </c>
      <c r="Y219" s="103">
        <f>_xlfn.XLOOKUP($C219,'SQUO grid'!$B$4:$B$18,'SQUO grid'!Q$4:Q$18,"error",0,1)</f>
        <v>14</v>
      </c>
      <c r="Z219" s="103">
        <f>_xlfn.XLOOKUP($C219,'SQUO grid'!$B$4:$B$18,'SQUO grid'!R$4:R$18,"error",0,1)</f>
        <v>18</v>
      </c>
      <c r="AA219" s="103">
        <f>_xlfn.XLOOKUP($C219,'SQUO grid'!$B$4:$B$18,'SQUO grid'!S$4:S$18,"error",0,1)</f>
        <v>17</v>
      </c>
      <c r="AB219" s="103">
        <f>_xlfn.XLOOKUP($C219,'SQUO grid'!$B$4:$B$18,'SQUO grid'!T$4:T$18,"error",0,1)</f>
        <v>22</v>
      </c>
      <c r="AC219" s="103">
        <f>_xlfn.XLOOKUP($C219,'SQUO grid'!$B$4:$B$18,'SQUO grid'!U$4:U$18,"error",0,1)</f>
        <v>22</v>
      </c>
      <c r="AD219" s="103">
        <f>_xlfn.XLOOKUP($C219,'SQUO grid'!$B$4:$B$18,'SQUO grid'!V$4:V$18,"error",0,1)</f>
        <v>29</v>
      </c>
      <c r="AF219" s="103">
        <f>_xlfn.XLOOKUP($D219,'Compiled grid proposal'!$C$5:$C$22,'Compiled grid proposal'!D$5:D$22,"error",0,1)</f>
        <v>0.6</v>
      </c>
      <c r="AG219" s="103">
        <f>_xlfn.XLOOKUP($D219,'Compiled grid proposal'!$C$5:$C$22,'Compiled grid proposal'!E$5:E$22,"error",0,1)</f>
        <v>2</v>
      </c>
      <c r="AH219" s="103">
        <f>_xlfn.XLOOKUP($D219,'Compiled grid proposal'!$C$5:$C$22,'Compiled grid proposal'!F$5:F$22,"error",0,1)</f>
        <v>0.89999999999999991</v>
      </c>
      <c r="AI219" s="103">
        <f>_xlfn.XLOOKUP($D219,'Compiled grid proposal'!$C$5:$C$22,'Compiled grid proposal'!G$5:G$22,"error",0,1)</f>
        <v>3</v>
      </c>
      <c r="AJ219" s="103">
        <f>_xlfn.XLOOKUP($D219,'Compiled grid proposal'!$C$5:$C$22,'Compiled grid proposal'!H$5:H$22,"error",0,1)</f>
        <v>1.5</v>
      </c>
      <c r="AK219" s="103">
        <f>_xlfn.XLOOKUP($D219,'Compiled grid proposal'!$C$5:$C$22,'Compiled grid proposal'!I$5:I$22,"error",0,1)</f>
        <v>5</v>
      </c>
      <c r="AL219" s="103">
        <f>_xlfn.XLOOKUP($D219,'Compiled grid proposal'!$C$5:$C$22,'Compiled grid proposal'!J$5:J$22,"error",0,1)</f>
        <v>1.7999999999999998</v>
      </c>
      <c r="AM219" s="103">
        <f>_xlfn.XLOOKUP($D219,'Compiled grid proposal'!$C$5:$C$22,'Compiled grid proposal'!K$5:K$22,"error",0,1)</f>
        <v>6</v>
      </c>
      <c r="AN219" s="103">
        <f>_xlfn.XLOOKUP($D219,'Compiled grid proposal'!$C$5:$C$22,'Compiled grid proposal'!L$5:L$22,"error",0,1)</f>
        <v>2.1599999999999997</v>
      </c>
      <c r="AO219" s="103">
        <f>_xlfn.XLOOKUP($D219,'Compiled grid proposal'!$C$5:$C$22,'Compiled grid proposal'!M$5:M$22,"error",0,1)</f>
        <v>7.1999999999999993</v>
      </c>
      <c r="AP219" s="103">
        <f>_xlfn.XLOOKUP($D219,'Compiled grid proposal'!$C$5:$C$22,'Compiled grid proposal'!N$5:N$22,"error",0,1)</f>
        <v>2.5919999999999996</v>
      </c>
      <c r="AQ219" s="103">
        <f>_xlfn.XLOOKUP($D219,'Compiled grid proposal'!$C$5:$C$22,'Compiled grid proposal'!O$5:O$22,"error",0,1)</f>
        <v>8.6399999999999988</v>
      </c>
      <c r="AR219" s="103">
        <f>_xlfn.XLOOKUP($D219,'Compiled grid proposal'!$C$5:$C$22,'Compiled grid proposal'!P$5:P$22,"error",0,1)</f>
        <v>3.1103999999999994</v>
      </c>
      <c r="AS219" s="103">
        <f>_xlfn.XLOOKUP($D219,'Compiled grid proposal'!$C$5:$C$22,'Compiled grid proposal'!Q$5:Q$22,"error",0,1)</f>
        <v>10.367999999999999</v>
      </c>
      <c r="AT219" s="103">
        <f>_xlfn.XLOOKUP($D219,'Compiled grid proposal'!$C$5:$C$22,'Compiled grid proposal'!R$5:R$22,"error",0,1)</f>
        <v>3.7324799999999989</v>
      </c>
      <c r="AU219" s="103">
        <f>_xlfn.XLOOKUP($D219,'Compiled grid proposal'!$C$5:$C$22,'Compiled grid proposal'!S$5:S$22,"error",0,1)</f>
        <v>12.441599999999998</v>
      </c>
      <c r="AV219" s="103">
        <f>_xlfn.XLOOKUP($D219,'Compiled grid proposal'!$C$5:$C$22,'Compiled grid proposal'!T$5:T$22,"error",0,1)</f>
        <v>4.4789759999999985</v>
      </c>
      <c r="AW219" s="103">
        <f>_xlfn.XLOOKUP($D219,'Compiled grid proposal'!$C$5:$C$22,'Compiled grid proposal'!U$5:U$22,"error",0,1)</f>
        <v>14.929919999999996</v>
      </c>
      <c r="AX219" s="103">
        <f>_xlfn.XLOOKUP($D219,'Compiled grid proposal'!$C$5:$C$22,'Compiled grid proposal'!V$5:V$22,"error",0,1)</f>
        <v>5.3999999999999995</v>
      </c>
      <c r="AY219" s="103">
        <f>_xlfn.XLOOKUP($D219,'Compiled grid proposal'!$C$5:$C$22,'Compiled grid proposal'!W$5:W$22,"error",0,1)</f>
        <v>18</v>
      </c>
      <c r="BA219" s="115">
        <f t="shared" si="120"/>
        <v>0.6</v>
      </c>
      <c r="BB219" s="115">
        <f t="shared" si="121"/>
        <v>0</v>
      </c>
      <c r="BC219" s="115">
        <f t="shared" si="122"/>
        <v>0.89999999999999991</v>
      </c>
      <c r="BD219" s="115">
        <f t="shared" si="123"/>
        <v>0</v>
      </c>
      <c r="BE219" s="115">
        <f t="shared" si="124"/>
        <v>-0.5</v>
      </c>
      <c r="BF219" s="115">
        <f t="shared" si="125"/>
        <v>0</v>
      </c>
      <c r="BG219" s="115">
        <f t="shared" si="126"/>
        <v>-0.20000000000000018</v>
      </c>
      <c r="BH219" s="115">
        <f t="shared" si="127"/>
        <v>0</v>
      </c>
      <c r="BI219" s="115">
        <f t="shared" si="128"/>
        <v>-0.8400000000000003</v>
      </c>
      <c r="BJ219" s="115">
        <f t="shared" si="129"/>
        <v>-0.80000000000000071</v>
      </c>
      <c r="BK219" s="115">
        <f t="shared" si="130"/>
        <v>-1.4080000000000004</v>
      </c>
      <c r="BL219" s="115">
        <f t="shared" si="131"/>
        <v>-3.3600000000000012</v>
      </c>
      <c r="BM219" s="115">
        <f t="shared" si="132"/>
        <v>-8.9396000000000022</v>
      </c>
      <c r="BN219" s="115">
        <f t="shared" si="133"/>
        <v>-3.6320000000000014</v>
      </c>
      <c r="BO219" s="115">
        <f t="shared" si="134"/>
        <v>-10.267520000000001</v>
      </c>
      <c r="BP219" s="115">
        <f t="shared" si="135"/>
        <v>-5.5584000000000024</v>
      </c>
      <c r="BQ219" s="115">
        <f t="shared" si="136"/>
        <v>-12.521024000000001</v>
      </c>
      <c r="BR219" s="115">
        <f t="shared" si="137"/>
        <v>-7.0700800000000044</v>
      </c>
      <c r="BS219" s="115">
        <f t="shared" si="138"/>
        <v>-16.600000000000001</v>
      </c>
      <c r="BT219" s="115">
        <f t="shared" si="139"/>
        <v>-11</v>
      </c>
      <c r="BV219" s="116" t="e">
        <f t="shared" si="140"/>
        <v>#DIV/0!</v>
      </c>
      <c r="BW219" s="116">
        <f t="shared" si="141"/>
        <v>0</v>
      </c>
      <c r="BX219" s="116" t="e">
        <f t="shared" si="142"/>
        <v>#DIV/0!</v>
      </c>
      <c r="BY219" s="116">
        <f t="shared" si="143"/>
        <v>0</v>
      </c>
      <c r="BZ219" s="116">
        <f t="shared" si="144"/>
        <v>-0.25</v>
      </c>
      <c r="CA219" s="116">
        <f t="shared" si="145"/>
        <v>0</v>
      </c>
      <c r="CB219" s="116">
        <f t="shared" si="146"/>
        <v>-0.10000000000000009</v>
      </c>
      <c r="CC219" s="116">
        <f t="shared" si="147"/>
        <v>0</v>
      </c>
      <c r="CD219" s="116">
        <f t="shared" si="148"/>
        <v>-0.28000000000000008</v>
      </c>
      <c r="CE219" s="116">
        <f t="shared" si="149"/>
        <v>-0.10000000000000009</v>
      </c>
      <c r="CF219" s="116">
        <f t="shared" si="150"/>
        <v>-0.35200000000000009</v>
      </c>
      <c r="CG219" s="116">
        <f t="shared" si="151"/>
        <v>-0.28000000000000008</v>
      </c>
      <c r="CH219" s="116">
        <f t="shared" si="152"/>
        <v>-0.74187551867219936</v>
      </c>
      <c r="CI219" s="116">
        <f t="shared" si="153"/>
        <v>-0.25942857142857151</v>
      </c>
      <c r="CJ219" s="116">
        <f t="shared" si="154"/>
        <v>-0.73339428571428578</v>
      </c>
      <c r="CK219" s="116">
        <f t="shared" si="155"/>
        <v>-0.30880000000000013</v>
      </c>
      <c r="CL219" s="116">
        <f t="shared" si="156"/>
        <v>-0.73653082352941179</v>
      </c>
      <c r="CM219" s="116">
        <f t="shared" si="157"/>
        <v>-0.32136727272727295</v>
      </c>
      <c r="CN219" s="116">
        <f t="shared" si="158"/>
        <v>-0.75454545454545463</v>
      </c>
      <c r="CO219" s="116">
        <f t="shared" si="159"/>
        <v>-0.37931034482758619</v>
      </c>
    </row>
    <row r="220" spans="1:93" ht="14.5" thickBot="1">
      <c r="A220" s="32" t="s">
        <v>239</v>
      </c>
      <c r="B220" s="33" t="s">
        <v>14</v>
      </c>
      <c r="C220" s="97">
        <v>1</v>
      </c>
      <c r="D220" s="33">
        <v>1</v>
      </c>
      <c r="E220" s="33">
        <v>1</v>
      </c>
      <c r="F220" s="33"/>
      <c r="G220" s="33"/>
      <c r="H220" s="33"/>
      <c r="I220" s="33"/>
      <c r="K220" s="103">
        <f>_xlfn.XLOOKUP($C220,'SQUO grid'!$B$4:$B$18,'SQUO grid'!C$4:C$18,"error",0,1)</f>
        <v>0</v>
      </c>
      <c r="L220" s="103">
        <f>_xlfn.XLOOKUP($C220,'SQUO grid'!$B$4:$B$18,'SQUO grid'!D$4:D$18,"error",0,1)</f>
        <v>2</v>
      </c>
      <c r="M220" s="103">
        <f>_xlfn.XLOOKUP($C220,'SQUO grid'!$B$4:$B$18,'SQUO grid'!E$4:E$18,"error",0,1)</f>
        <v>0</v>
      </c>
      <c r="N220" s="103">
        <f>_xlfn.XLOOKUP($C220,'SQUO grid'!$B$4:$B$18,'SQUO grid'!F$4:F$18,"error",0,1)</f>
        <v>3</v>
      </c>
      <c r="O220" s="103">
        <f>_xlfn.XLOOKUP($C220,'SQUO grid'!$B$4:$B$18,'SQUO grid'!G$4:G$18,"error",0,1)</f>
        <v>2</v>
      </c>
      <c r="P220" s="103">
        <f>_xlfn.XLOOKUP($C220,'SQUO grid'!$B$4:$B$18,'SQUO grid'!H$4:H$18,"error",0,1)</f>
        <v>5</v>
      </c>
      <c r="Q220" s="103">
        <f>_xlfn.XLOOKUP($C220,'SQUO grid'!$B$4:$B$18,'SQUO grid'!I$4:I$18,"error",0,1)</f>
        <v>2</v>
      </c>
      <c r="R220" s="103">
        <f>_xlfn.XLOOKUP($C220,'SQUO grid'!$B$4:$B$18,'SQUO grid'!J$4:J$18,"error",0,1)</f>
        <v>6</v>
      </c>
      <c r="S220" s="103">
        <f>_xlfn.XLOOKUP($C220,'SQUO grid'!$B$4:$B$18,'SQUO grid'!K$4:K$18,"error",0,1)</f>
        <v>3</v>
      </c>
      <c r="T220" s="103">
        <f>_xlfn.XLOOKUP($C220,'SQUO grid'!$B$4:$B$18,'SQUO grid'!L$4:L$18,"error",0,1)</f>
        <v>8</v>
      </c>
      <c r="U220" s="103">
        <f>_xlfn.XLOOKUP($C220,'SQUO grid'!$B$4:$B$18,'SQUO grid'!M$4:M$18,"error",0,1)</f>
        <v>4</v>
      </c>
      <c r="V220" s="103">
        <f>_xlfn.XLOOKUP($C220,'SQUO grid'!$B$4:$B$18,'SQUO grid'!N$4:N$18,"error",0,1)</f>
        <v>12</v>
      </c>
      <c r="W220" s="103">
        <f>_xlfn.XLOOKUP($C220,'SQUO grid'!$B$4:$B$18,'SQUO grid'!O$4:O$18,"error",0,1)</f>
        <v>12.05</v>
      </c>
      <c r="X220" s="103">
        <f>_xlfn.XLOOKUP($C220,'SQUO grid'!$B$4:$B$18,'SQUO grid'!P$4:P$18,"error",0,1)</f>
        <v>14</v>
      </c>
      <c r="Y220" s="103">
        <f>_xlfn.XLOOKUP($C220,'SQUO grid'!$B$4:$B$18,'SQUO grid'!Q$4:Q$18,"error",0,1)</f>
        <v>14</v>
      </c>
      <c r="Z220" s="103">
        <f>_xlfn.XLOOKUP($C220,'SQUO grid'!$B$4:$B$18,'SQUO grid'!R$4:R$18,"error",0,1)</f>
        <v>18</v>
      </c>
      <c r="AA220" s="103">
        <f>_xlfn.XLOOKUP($C220,'SQUO grid'!$B$4:$B$18,'SQUO grid'!S$4:S$18,"error",0,1)</f>
        <v>17</v>
      </c>
      <c r="AB220" s="103">
        <f>_xlfn.XLOOKUP($C220,'SQUO grid'!$B$4:$B$18,'SQUO grid'!T$4:T$18,"error",0,1)</f>
        <v>22</v>
      </c>
      <c r="AC220" s="103">
        <f>_xlfn.XLOOKUP($C220,'SQUO grid'!$B$4:$B$18,'SQUO grid'!U$4:U$18,"error",0,1)</f>
        <v>22</v>
      </c>
      <c r="AD220" s="103">
        <f>_xlfn.XLOOKUP($C220,'SQUO grid'!$B$4:$B$18,'SQUO grid'!V$4:V$18,"error",0,1)</f>
        <v>29</v>
      </c>
      <c r="AF220" s="103">
        <f>_xlfn.XLOOKUP($D220,'Compiled grid proposal'!$C$5:$C$22,'Compiled grid proposal'!D$5:D$22,"error",0,1)</f>
        <v>0.6</v>
      </c>
      <c r="AG220" s="103">
        <f>_xlfn.XLOOKUP($D220,'Compiled grid proposal'!$C$5:$C$22,'Compiled grid proposal'!E$5:E$22,"error",0,1)</f>
        <v>2</v>
      </c>
      <c r="AH220" s="103">
        <f>_xlfn.XLOOKUP($D220,'Compiled grid proposal'!$C$5:$C$22,'Compiled grid proposal'!F$5:F$22,"error",0,1)</f>
        <v>0.89999999999999991</v>
      </c>
      <c r="AI220" s="103">
        <f>_xlfn.XLOOKUP($D220,'Compiled grid proposal'!$C$5:$C$22,'Compiled grid proposal'!G$5:G$22,"error",0,1)</f>
        <v>3</v>
      </c>
      <c r="AJ220" s="103">
        <f>_xlfn.XLOOKUP($D220,'Compiled grid proposal'!$C$5:$C$22,'Compiled grid proposal'!H$5:H$22,"error",0,1)</f>
        <v>1.5</v>
      </c>
      <c r="AK220" s="103">
        <f>_xlfn.XLOOKUP($D220,'Compiled grid proposal'!$C$5:$C$22,'Compiled grid proposal'!I$5:I$22,"error",0,1)</f>
        <v>5</v>
      </c>
      <c r="AL220" s="103">
        <f>_xlfn.XLOOKUP($D220,'Compiled grid proposal'!$C$5:$C$22,'Compiled grid proposal'!J$5:J$22,"error",0,1)</f>
        <v>1.7999999999999998</v>
      </c>
      <c r="AM220" s="103">
        <f>_xlfn.XLOOKUP($D220,'Compiled grid proposal'!$C$5:$C$22,'Compiled grid proposal'!K$5:K$22,"error",0,1)</f>
        <v>6</v>
      </c>
      <c r="AN220" s="103">
        <f>_xlfn.XLOOKUP($D220,'Compiled grid proposal'!$C$5:$C$22,'Compiled grid proposal'!L$5:L$22,"error",0,1)</f>
        <v>2.1599999999999997</v>
      </c>
      <c r="AO220" s="103">
        <f>_xlfn.XLOOKUP($D220,'Compiled grid proposal'!$C$5:$C$22,'Compiled grid proposal'!M$5:M$22,"error",0,1)</f>
        <v>7.1999999999999993</v>
      </c>
      <c r="AP220" s="103">
        <f>_xlfn.XLOOKUP($D220,'Compiled grid proposal'!$C$5:$C$22,'Compiled grid proposal'!N$5:N$22,"error",0,1)</f>
        <v>2.5919999999999996</v>
      </c>
      <c r="AQ220" s="103">
        <f>_xlfn.XLOOKUP($D220,'Compiled grid proposal'!$C$5:$C$22,'Compiled grid proposal'!O$5:O$22,"error",0,1)</f>
        <v>8.6399999999999988</v>
      </c>
      <c r="AR220" s="103">
        <f>_xlfn.XLOOKUP($D220,'Compiled grid proposal'!$C$5:$C$22,'Compiled grid proposal'!P$5:P$22,"error",0,1)</f>
        <v>3.1103999999999994</v>
      </c>
      <c r="AS220" s="103">
        <f>_xlfn.XLOOKUP($D220,'Compiled grid proposal'!$C$5:$C$22,'Compiled grid proposal'!Q$5:Q$22,"error",0,1)</f>
        <v>10.367999999999999</v>
      </c>
      <c r="AT220" s="103">
        <f>_xlfn.XLOOKUP($D220,'Compiled grid proposal'!$C$5:$C$22,'Compiled grid proposal'!R$5:R$22,"error",0,1)</f>
        <v>3.7324799999999989</v>
      </c>
      <c r="AU220" s="103">
        <f>_xlfn.XLOOKUP($D220,'Compiled grid proposal'!$C$5:$C$22,'Compiled grid proposal'!S$5:S$22,"error",0,1)</f>
        <v>12.441599999999998</v>
      </c>
      <c r="AV220" s="103">
        <f>_xlfn.XLOOKUP($D220,'Compiled grid proposal'!$C$5:$C$22,'Compiled grid proposal'!T$5:T$22,"error",0,1)</f>
        <v>4.4789759999999985</v>
      </c>
      <c r="AW220" s="103">
        <f>_xlfn.XLOOKUP($D220,'Compiled grid proposal'!$C$5:$C$22,'Compiled grid proposal'!U$5:U$22,"error",0,1)</f>
        <v>14.929919999999996</v>
      </c>
      <c r="AX220" s="103">
        <f>_xlfn.XLOOKUP($D220,'Compiled grid proposal'!$C$5:$C$22,'Compiled grid proposal'!V$5:V$22,"error",0,1)</f>
        <v>5.3999999999999995</v>
      </c>
      <c r="AY220" s="103">
        <f>_xlfn.XLOOKUP($D220,'Compiled grid proposal'!$C$5:$C$22,'Compiled grid proposal'!W$5:W$22,"error",0,1)</f>
        <v>18</v>
      </c>
      <c r="BA220" s="115">
        <f t="shared" si="120"/>
        <v>0.6</v>
      </c>
      <c r="BB220" s="115">
        <f t="shared" si="121"/>
        <v>0</v>
      </c>
      <c r="BC220" s="115">
        <f t="shared" si="122"/>
        <v>0.89999999999999991</v>
      </c>
      <c r="BD220" s="115">
        <f t="shared" si="123"/>
        <v>0</v>
      </c>
      <c r="BE220" s="115">
        <f t="shared" si="124"/>
        <v>-0.5</v>
      </c>
      <c r="BF220" s="115">
        <f t="shared" si="125"/>
        <v>0</v>
      </c>
      <c r="BG220" s="115">
        <f t="shared" si="126"/>
        <v>-0.20000000000000018</v>
      </c>
      <c r="BH220" s="115">
        <f t="shared" si="127"/>
        <v>0</v>
      </c>
      <c r="BI220" s="115">
        <f t="shared" si="128"/>
        <v>-0.8400000000000003</v>
      </c>
      <c r="BJ220" s="115">
        <f t="shared" si="129"/>
        <v>-0.80000000000000071</v>
      </c>
      <c r="BK220" s="115">
        <f t="shared" si="130"/>
        <v>-1.4080000000000004</v>
      </c>
      <c r="BL220" s="115">
        <f t="shared" si="131"/>
        <v>-3.3600000000000012</v>
      </c>
      <c r="BM220" s="115">
        <f t="shared" si="132"/>
        <v>-8.9396000000000022</v>
      </c>
      <c r="BN220" s="115">
        <f t="shared" si="133"/>
        <v>-3.6320000000000014</v>
      </c>
      <c r="BO220" s="115">
        <f t="shared" si="134"/>
        <v>-10.267520000000001</v>
      </c>
      <c r="BP220" s="115">
        <f t="shared" si="135"/>
        <v>-5.5584000000000024</v>
      </c>
      <c r="BQ220" s="115">
        <f t="shared" si="136"/>
        <v>-12.521024000000001</v>
      </c>
      <c r="BR220" s="115">
        <f t="shared" si="137"/>
        <v>-7.0700800000000044</v>
      </c>
      <c r="BS220" s="115">
        <f t="shared" si="138"/>
        <v>-16.600000000000001</v>
      </c>
      <c r="BT220" s="115">
        <f t="shared" si="139"/>
        <v>-11</v>
      </c>
      <c r="BV220" s="116" t="e">
        <f t="shared" si="140"/>
        <v>#DIV/0!</v>
      </c>
      <c r="BW220" s="116">
        <f t="shared" si="141"/>
        <v>0</v>
      </c>
      <c r="BX220" s="116" t="e">
        <f t="shared" si="142"/>
        <v>#DIV/0!</v>
      </c>
      <c r="BY220" s="116">
        <f t="shared" si="143"/>
        <v>0</v>
      </c>
      <c r="BZ220" s="116">
        <f t="shared" si="144"/>
        <v>-0.25</v>
      </c>
      <c r="CA220" s="116">
        <f t="shared" si="145"/>
        <v>0</v>
      </c>
      <c r="CB220" s="116">
        <f t="shared" si="146"/>
        <v>-0.10000000000000009</v>
      </c>
      <c r="CC220" s="116">
        <f t="shared" si="147"/>
        <v>0</v>
      </c>
      <c r="CD220" s="116">
        <f t="shared" si="148"/>
        <v>-0.28000000000000008</v>
      </c>
      <c r="CE220" s="116">
        <f t="shared" si="149"/>
        <v>-0.10000000000000009</v>
      </c>
      <c r="CF220" s="116">
        <f t="shared" si="150"/>
        <v>-0.35200000000000009</v>
      </c>
      <c r="CG220" s="116">
        <f t="shared" si="151"/>
        <v>-0.28000000000000008</v>
      </c>
      <c r="CH220" s="116">
        <f t="shared" si="152"/>
        <v>-0.74187551867219936</v>
      </c>
      <c r="CI220" s="116">
        <f t="shared" si="153"/>
        <v>-0.25942857142857151</v>
      </c>
      <c r="CJ220" s="116">
        <f t="shared" si="154"/>
        <v>-0.73339428571428578</v>
      </c>
      <c r="CK220" s="116">
        <f t="shared" si="155"/>
        <v>-0.30880000000000013</v>
      </c>
      <c r="CL220" s="116">
        <f t="shared" si="156"/>
        <v>-0.73653082352941179</v>
      </c>
      <c r="CM220" s="116">
        <f t="shared" si="157"/>
        <v>-0.32136727272727295</v>
      </c>
      <c r="CN220" s="116">
        <f t="shared" si="158"/>
        <v>-0.75454545454545463</v>
      </c>
      <c r="CO220" s="116">
        <f t="shared" si="159"/>
        <v>-0.37931034482758619</v>
      </c>
    </row>
    <row r="221" spans="1:93" ht="28.5" thickBot="1">
      <c r="A221" s="32" t="s">
        <v>240</v>
      </c>
      <c r="B221" s="33" t="s">
        <v>14</v>
      </c>
      <c r="C221" s="33">
        <v>1</v>
      </c>
      <c r="D221" s="33">
        <v>1</v>
      </c>
      <c r="E221" s="33">
        <v>1</v>
      </c>
      <c r="F221" s="33"/>
      <c r="G221" s="33"/>
      <c r="H221" s="33"/>
      <c r="I221" s="33"/>
      <c r="K221" s="103">
        <f>_xlfn.XLOOKUP($C221,'SQUO grid'!$B$4:$B$18,'SQUO grid'!C$4:C$18,"error",0,1)</f>
        <v>0</v>
      </c>
      <c r="L221" s="103">
        <f>_xlfn.XLOOKUP($C221,'SQUO grid'!$B$4:$B$18,'SQUO grid'!D$4:D$18,"error",0,1)</f>
        <v>2</v>
      </c>
      <c r="M221" s="103">
        <f>_xlfn.XLOOKUP($C221,'SQUO grid'!$B$4:$B$18,'SQUO grid'!E$4:E$18,"error",0,1)</f>
        <v>0</v>
      </c>
      <c r="N221" s="103">
        <f>_xlfn.XLOOKUP($C221,'SQUO grid'!$B$4:$B$18,'SQUO grid'!F$4:F$18,"error",0,1)</f>
        <v>3</v>
      </c>
      <c r="O221" s="103">
        <f>_xlfn.XLOOKUP($C221,'SQUO grid'!$B$4:$B$18,'SQUO grid'!G$4:G$18,"error",0,1)</f>
        <v>2</v>
      </c>
      <c r="P221" s="103">
        <f>_xlfn.XLOOKUP($C221,'SQUO grid'!$B$4:$B$18,'SQUO grid'!H$4:H$18,"error",0,1)</f>
        <v>5</v>
      </c>
      <c r="Q221" s="103">
        <f>_xlfn.XLOOKUP($C221,'SQUO grid'!$B$4:$B$18,'SQUO grid'!I$4:I$18,"error",0,1)</f>
        <v>2</v>
      </c>
      <c r="R221" s="103">
        <f>_xlfn.XLOOKUP($C221,'SQUO grid'!$B$4:$B$18,'SQUO grid'!J$4:J$18,"error",0,1)</f>
        <v>6</v>
      </c>
      <c r="S221" s="103">
        <f>_xlfn.XLOOKUP($C221,'SQUO grid'!$B$4:$B$18,'SQUO grid'!K$4:K$18,"error",0,1)</f>
        <v>3</v>
      </c>
      <c r="T221" s="103">
        <f>_xlfn.XLOOKUP($C221,'SQUO grid'!$B$4:$B$18,'SQUO grid'!L$4:L$18,"error",0,1)</f>
        <v>8</v>
      </c>
      <c r="U221" s="103">
        <f>_xlfn.XLOOKUP($C221,'SQUO grid'!$B$4:$B$18,'SQUO grid'!M$4:M$18,"error",0,1)</f>
        <v>4</v>
      </c>
      <c r="V221" s="103">
        <f>_xlfn.XLOOKUP($C221,'SQUO grid'!$B$4:$B$18,'SQUO grid'!N$4:N$18,"error",0,1)</f>
        <v>12</v>
      </c>
      <c r="W221" s="103">
        <f>_xlfn.XLOOKUP($C221,'SQUO grid'!$B$4:$B$18,'SQUO grid'!O$4:O$18,"error",0,1)</f>
        <v>12.05</v>
      </c>
      <c r="X221" s="103">
        <f>_xlfn.XLOOKUP($C221,'SQUO grid'!$B$4:$B$18,'SQUO grid'!P$4:P$18,"error",0,1)</f>
        <v>14</v>
      </c>
      <c r="Y221" s="103">
        <f>_xlfn.XLOOKUP($C221,'SQUO grid'!$B$4:$B$18,'SQUO grid'!Q$4:Q$18,"error",0,1)</f>
        <v>14</v>
      </c>
      <c r="Z221" s="103">
        <f>_xlfn.XLOOKUP($C221,'SQUO grid'!$B$4:$B$18,'SQUO grid'!R$4:R$18,"error",0,1)</f>
        <v>18</v>
      </c>
      <c r="AA221" s="103">
        <f>_xlfn.XLOOKUP($C221,'SQUO grid'!$B$4:$B$18,'SQUO grid'!S$4:S$18,"error",0,1)</f>
        <v>17</v>
      </c>
      <c r="AB221" s="103">
        <f>_xlfn.XLOOKUP($C221,'SQUO grid'!$B$4:$B$18,'SQUO grid'!T$4:T$18,"error",0,1)</f>
        <v>22</v>
      </c>
      <c r="AC221" s="103">
        <f>_xlfn.XLOOKUP($C221,'SQUO grid'!$B$4:$B$18,'SQUO grid'!U$4:U$18,"error",0,1)</f>
        <v>22</v>
      </c>
      <c r="AD221" s="103">
        <f>_xlfn.XLOOKUP($C221,'SQUO grid'!$B$4:$B$18,'SQUO grid'!V$4:V$18,"error",0,1)</f>
        <v>29</v>
      </c>
      <c r="AF221" s="103">
        <f>_xlfn.XLOOKUP($D221,'Compiled grid proposal'!$C$5:$C$22,'Compiled grid proposal'!D$5:D$22,"error",0,1)</f>
        <v>0.6</v>
      </c>
      <c r="AG221" s="103">
        <f>_xlfn.XLOOKUP($D221,'Compiled grid proposal'!$C$5:$C$22,'Compiled grid proposal'!E$5:E$22,"error",0,1)</f>
        <v>2</v>
      </c>
      <c r="AH221" s="103">
        <f>_xlfn.XLOOKUP($D221,'Compiled grid proposal'!$C$5:$C$22,'Compiled grid proposal'!F$5:F$22,"error",0,1)</f>
        <v>0.89999999999999991</v>
      </c>
      <c r="AI221" s="103">
        <f>_xlfn.XLOOKUP($D221,'Compiled grid proposal'!$C$5:$C$22,'Compiled grid proposal'!G$5:G$22,"error",0,1)</f>
        <v>3</v>
      </c>
      <c r="AJ221" s="103">
        <f>_xlfn.XLOOKUP($D221,'Compiled grid proposal'!$C$5:$C$22,'Compiled grid proposal'!H$5:H$22,"error",0,1)</f>
        <v>1.5</v>
      </c>
      <c r="AK221" s="103">
        <f>_xlfn.XLOOKUP($D221,'Compiled grid proposal'!$C$5:$C$22,'Compiled grid proposal'!I$5:I$22,"error",0,1)</f>
        <v>5</v>
      </c>
      <c r="AL221" s="103">
        <f>_xlfn.XLOOKUP($D221,'Compiled grid proposal'!$C$5:$C$22,'Compiled grid proposal'!J$5:J$22,"error",0,1)</f>
        <v>1.7999999999999998</v>
      </c>
      <c r="AM221" s="103">
        <f>_xlfn.XLOOKUP($D221,'Compiled grid proposal'!$C$5:$C$22,'Compiled grid proposal'!K$5:K$22,"error",0,1)</f>
        <v>6</v>
      </c>
      <c r="AN221" s="103">
        <f>_xlfn.XLOOKUP($D221,'Compiled grid proposal'!$C$5:$C$22,'Compiled grid proposal'!L$5:L$22,"error",0,1)</f>
        <v>2.1599999999999997</v>
      </c>
      <c r="AO221" s="103">
        <f>_xlfn.XLOOKUP($D221,'Compiled grid proposal'!$C$5:$C$22,'Compiled grid proposal'!M$5:M$22,"error",0,1)</f>
        <v>7.1999999999999993</v>
      </c>
      <c r="AP221" s="103">
        <f>_xlfn.XLOOKUP($D221,'Compiled grid proposal'!$C$5:$C$22,'Compiled grid proposal'!N$5:N$22,"error",0,1)</f>
        <v>2.5919999999999996</v>
      </c>
      <c r="AQ221" s="103">
        <f>_xlfn.XLOOKUP($D221,'Compiled grid proposal'!$C$5:$C$22,'Compiled grid proposal'!O$5:O$22,"error",0,1)</f>
        <v>8.6399999999999988</v>
      </c>
      <c r="AR221" s="103">
        <f>_xlfn.XLOOKUP($D221,'Compiled grid proposal'!$C$5:$C$22,'Compiled grid proposal'!P$5:P$22,"error",0,1)</f>
        <v>3.1103999999999994</v>
      </c>
      <c r="AS221" s="103">
        <f>_xlfn.XLOOKUP($D221,'Compiled grid proposal'!$C$5:$C$22,'Compiled grid proposal'!Q$5:Q$22,"error",0,1)</f>
        <v>10.367999999999999</v>
      </c>
      <c r="AT221" s="103">
        <f>_xlfn.XLOOKUP($D221,'Compiled grid proposal'!$C$5:$C$22,'Compiled grid proposal'!R$5:R$22,"error",0,1)</f>
        <v>3.7324799999999989</v>
      </c>
      <c r="AU221" s="103">
        <f>_xlfn.XLOOKUP($D221,'Compiled grid proposal'!$C$5:$C$22,'Compiled grid proposal'!S$5:S$22,"error",0,1)</f>
        <v>12.441599999999998</v>
      </c>
      <c r="AV221" s="103">
        <f>_xlfn.XLOOKUP($D221,'Compiled grid proposal'!$C$5:$C$22,'Compiled grid proposal'!T$5:T$22,"error",0,1)</f>
        <v>4.4789759999999985</v>
      </c>
      <c r="AW221" s="103">
        <f>_xlfn.XLOOKUP($D221,'Compiled grid proposal'!$C$5:$C$22,'Compiled grid proposal'!U$5:U$22,"error",0,1)</f>
        <v>14.929919999999996</v>
      </c>
      <c r="AX221" s="103">
        <f>_xlfn.XLOOKUP($D221,'Compiled grid proposal'!$C$5:$C$22,'Compiled grid proposal'!V$5:V$22,"error",0,1)</f>
        <v>5.3999999999999995</v>
      </c>
      <c r="AY221" s="103">
        <f>_xlfn.XLOOKUP($D221,'Compiled grid proposal'!$C$5:$C$22,'Compiled grid proposal'!W$5:W$22,"error",0,1)</f>
        <v>18</v>
      </c>
      <c r="BA221" s="115">
        <f t="shared" si="120"/>
        <v>0.6</v>
      </c>
      <c r="BB221" s="115">
        <f t="shared" si="121"/>
        <v>0</v>
      </c>
      <c r="BC221" s="115">
        <f t="shared" si="122"/>
        <v>0.89999999999999991</v>
      </c>
      <c r="BD221" s="115">
        <f t="shared" si="123"/>
        <v>0</v>
      </c>
      <c r="BE221" s="115">
        <f t="shared" si="124"/>
        <v>-0.5</v>
      </c>
      <c r="BF221" s="115">
        <f t="shared" si="125"/>
        <v>0</v>
      </c>
      <c r="BG221" s="115">
        <f t="shared" si="126"/>
        <v>-0.20000000000000018</v>
      </c>
      <c r="BH221" s="115">
        <f t="shared" si="127"/>
        <v>0</v>
      </c>
      <c r="BI221" s="115">
        <f t="shared" si="128"/>
        <v>-0.8400000000000003</v>
      </c>
      <c r="BJ221" s="115">
        <f t="shared" si="129"/>
        <v>-0.80000000000000071</v>
      </c>
      <c r="BK221" s="115">
        <f t="shared" si="130"/>
        <v>-1.4080000000000004</v>
      </c>
      <c r="BL221" s="115">
        <f t="shared" si="131"/>
        <v>-3.3600000000000012</v>
      </c>
      <c r="BM221" s="115">
        <f t="shared" si="132"/>
        <v>-8.9396000000000022</v>
      </c>
      <c r="BN221" s="115">
        <f t="shared" si="133"/>
        <v>-3.6320000000000014</v>
      </c>
      <c r="BO221" s="115">
        <f t="shared" si="134"/>
        <v>-10.267520000000001</v>
      </c>
      <c r="BP221" s="115">
        <f t="shared" si="135"/>
        <v>-5.5584000000000024</v>
      </c>
      <c r="BQ221" s="115">
        <f t="shared" si="136"/>
        <v>-12.521024000000001</v>
      </c>
      <c r="BR221" s="115">
        <f t="shared" si="137"/>
        <v>-7.0700800000000044</v>
      </c>
      <c r="BS221" s="115">
        <f t="shared" si="138"/>
        <v>-16.600000000000001</v>
      </c>
      <c r="BT221" s="115">
        <f t="shared" si="139"/>
        <v>-11</v>
      </c>
      <c r="BV221" s="116" t="e">
        <f t="shared" si="140"/>
        <v>#DIV/0!</v>
      </c>
      <c r="BW221" s="116">
        <f t="shared" si="141"/>
        <v>0</v>
      </c>
      <c r="BX221" s="116" t="e">
        <f t="shared" si="142"/>
        <v>#DIV/0!</v>
      </c>
      <c r="BY221" s="116">
        <f t="shared" si="143"/>
        <v>0</v>
      </c>
      <c r="BZ221" s="116">
        <f t="shared" si="144"/>
        <v>-0.25</v>
      </c>
      <c r="CA221" s="116">
        <f t="shared" si="145"/>
        <v>0</v>
      </c>
      <c r="CB221" s="116">
        <f t="shared" si="146"/>
        <v>-0.10000000000000009</v>
      </c>
      <c r="CC221" s="116">
        <f t="shared" si="147"/>
        <v>0</v>
      </c>
      <c r="CD221" s="116">
        <f t="shared" si="148"/>
        <v>-0.28000000000000008</v>
      </c>
      <c r="CE221" s="116">
        <f t="shared" si="149"/>
        <v>-0.10000000000000009</v>
      </c>
      <c r="CF221" s="116">
        <f t="shared" si="150"/>
        <v>-0.35200000000000009</v>
      </c>
      <c r="CG221" s="116">
        <f t="shared" si="151"/>
        <v>-0.28000000000000008</v>
      </c>
      <c r="CH221" s="116">
        <f t="shared" si="152"/>
        <v>-0.74187551867219936</v>
      </c>
      <c r="CI221" s="116">
        <f t="shared" si="153"/>
        <v>-0.25942857142857151</v>
      </c>
      <c r="CJ221" s="116">
        <f t="shared" si="154"/>
        <v>-0.73339428571428578</v>
      </c>
      <c r="CK221" s="116">
        <f t="shared" si="155"/>
        <v>-0.30880000000000013</v>
      </c>
      <c r="CL221" s="116">
        <f t="shared" si="156"/>
        <v>-0.73653082352941179</v>
      </c>
      <c r="CM221" s="116">
        <f t="shared" si="157"/>
        <v>-0.32136727272727295</v>
      </c>
      <c r="CN221" s="116">
        <f t="shared" si="158"/>
        <v>-0.75454545454545463</v>
      </c>
      <c r="CO221" s="116">
        <f t="shared" si="159"/>
        <v>-0.37931034482758619</v>
      </c>
    </row>
    <row r="222" spans="1:93" ht="14.5" thickBot="1">
      <c r="A222" s="32" t="s">
        <v>241</v>
      </c>
      <c r="B222" s="33" t="s">
        <v>14</v>
      </c>
      <c r="C222" s="97">
        <v>1</v>
      </c>
      <c r="D222" s="33">
        <v>1</v>
      </c>
      <c r="E222" s="33">
        <v>1</v>
      </c>
      <c r="F222" s="33"/>
      <c r="G222" s="33"/>
      <c r="H222" s="33"/>
      <c r="I222" s="33"/>
      <c r="K222" s="103">
        <f>_xlfn.XLOOKUP($C222,'SQUO grid'!$B$4:$B$18,'SQUO grid'!C$4:C$18,"error",0,1)</f>
        <v>0</v>
      </c>
      <c r="L222" s="103">
        <f>_xlfn.XLOOKUP($C222,'SQUO grid'!$B$4:$B$18,'SQUO grid'!D$4:D$18,"error",0,1)</f>
        <v>2</v>
      </c>
      <c r="M222" s="103">
        <f>_xlfn.XLOOKUP($C222,'SQUO grid'!$B$4:$B$18,'SQUO grid'!E$4:E$18,"error",0,1)</f>
        <v>0</v>
      </c>
      <c r="N222" s="103">
        <f>_xlfn.XLOOKUP($C222,'SQUO grid'!$B$4:$B$18,'SQUO grid'!F$4:F$18,"error",0,1)</f>
        <v>3</v>
      </c>
      <c r="O222" s="103">
        <f>_xlfn.XLOOKUP($C222,'SQUO grid'!$B$4:$B$18,'SQUO grid'!G$4:G$18,"error",0,1)</f>
        <v>2</v>
      </c>
      <c r="P222" s="103">
        <f>_xlfn.XLOOKUP($C222,'SQUO grid'!$B$4:$B$18,'SQUO grid'!H$4:H$18,"error",0,1)</f>
        <v>5</v>
      </c>
      <c r="Q222" s="103">
        <f>_xlfn.XLOOKUP($C222,'SQUO grid'!$B$4:$B$18,'SQUO grid'!I$4:I$18,"error",0,1)</f>
        <v>2</v>
      </c>
      <c r="R222" s="103">
        <f>_xlfn.XLOOKUP($C222,'SQUO grid'!$B$4:$B$18,'SQUO grid'!J$4:J$18,"error",0,1)</f>
        <v>6</v>
      </c>
      <c r="S222" s="103">
        <f>_xlfn.XLOOKUP($C222,'SQUO grid'!$B$4:$B$18,'SQUO grid'!K$4:K$18,"error",0,1)</f>
        <v>3</v>
      </c>
      <c r="T222" s="103">
        <f>_xlfn.XLOOKUP($C222,'SQUO grid'!$B$4:$B$18,'SQUO grid'!L$4:L$18,"error",0,1)</f>
        <v>8</v>
      </c>
      <c r="U222" s="103">
        <f>_xlfn.XLOOKUP($C222,'SQUO grid'!$B$4:$B$18,'SQUO grid'!M$4:M$18,"error",0,1)</f>
        <v>4</v>
      </c>
      <c r="V222" s="103">
        <f>_xlfn.XLOOKUP($C222,'SQUO grid'!$B$4:$B$18,'SQUO grid'!N$4:N$18,"error",0,1)</f>
        <v>12</v>
      </c>
      <c r="W222" s="103">
        <f>_xlfn.XLOOKUP($C222,'SQUO grid'!$B$4:$B$18,'SQUO grid'!O$4:O$18,"error",0,1)</f>
        <v>12.05</v>
      </c>
      <c r="X222" s="103">
        <f>_xlfn.XLOOKUP($C222,'SQUO grid'!$B$4:$B$18,'SQUO grid'!P$4:P$18,"error",0,1)</f>
        <v>14</v>
      </c>
      <c r="Y222" s="103">
        <f>_xlfn.XLOOKUP($C222,'SQUO grid'!$B$4:$B$18,'SQUO grid'!Q$4:Q$18,"error",0,1)</f>
        <v>14</v>
      </c>
      <c r="Z222" s="103">
        <f>_xlfn.XLOOKUP($C222,'SQUO grid'!$B$4:$B$18,'SQUO grid'!R$4:R$18,"error",0,1)</f>
        <v>18</v>
      </c>
      <c r="AA222" s="103">
        <f>_xlfn.XLOOKUP($C222,'SQUO grid'!$B$4:$B$18,'SQUO grid'!S$4:S$18,"error",0,1)</f>
        <v>17</v>
      </c>
      <c r="AB222" s="103">
        <f>_xlfn.XLOOKUP($C222,'SQUO grid'!$B$4:$B$18,'SQUO grid'!T$4:T$18,"error",0,1)</f>
        <v>22</v>
      </c>
      <c r="AC222" s="103">
        <f>_xlfn.XLOOKUP($C222,'SQUO grid'!$B$4:$B$18,'SQUO grid'!U$4:U$18,"error",0,1)</f>
        <v>22</v>
      </c>
      <c r="AD222" s="103">
        <f>_xlfn.XLOOKUP($C222,'SQUO grid'!$B$4:$B$18,'SQUO grid'!V$4:V$18,"error",0,1)</f>
        <v>29</v>
      </c>
      <c r="AF222" s="103">
        <f>_xlfn.XLOOKUP($D222,'Compiled grid proposal'!$C$5:$C$22,'Compiled grid proposal'!D$5:D$22,"error",0,1)</f>
        <v>0.6</v>
      </c>
      <c r="AG222" s="103">
        <f>_xlfn.XLOOKUP($D222,'Compiled grid proposal'!$C$5:$C$22,'Compiled grid proposal'!E$5:E$22,"error",0,1)</f>
        <v>2</v>
      </c>
      <c r="AH222" s="103">
        <f>_xlfn.XLOOKUP($D222,'Compiled grid proposal'!$C$5:$C$22,'Compiled grid proposal'!F$5:F$22,"error",0,1)</f>
        <v>0.89999999999999991</v>
      </c>
      <c r="AI222" s="103">
        <f>_xlfn.XLOOKUP($D222,'Compiled grid proposal'!$C$5:$C$22,'Compiled grid proposal'!G$5:G$22,"error",0,1)</f>
        <v>3</v>
      </c>
      <c r="AJ222" s="103">
        <f>_xlfn.XLOOKUP($D222,'Compiled grid proposal'!$C$5:$C$22,'Compiled grid proposal'!H$5:H$22,"error",0,1)</f>
        <v>1.5</v>
      </c>
      <c r="AK222" s="103">
        <f>_xlfn.XLOOKUP($D222,'Compiled grid proposal'!$C$5:$C$22,'Compiled grid proposal'!I$5:I$22,"error",0,1)</f>
        <v>5</v>
      </c>
      <c r="AL222" s="103">
        <f>_xlfn.XLOOKUP($D222,'Compiled grid proposal'!$C$5:$C$22,'Compiled grid proposal'!J$5:J$22,"error",0,1)</f>
        <v>1.7999999999999998</v>
      </c>
      <c r="AM222" s="103">
        <f>_xlfn.XLOOKUP($D222,'Compiled grid proposal'!$C$5:$C$22,'Compiled grid proposal'!K$5:K$22,"error",0,1)</f>
        <v>6</v>
      </c>
      <c r="AN222" s="103">
        <f>_xlfn.XLOOKUP($D222,'Compiled grid proposal'!$C$5:$C$22,'Compiled grid proposal'!L$5:L$22,"error",0,1)</f>
        <v>2.1599999999999997</v>
      </c>
      <c r="AO222" s="103">
        <f>_xlfn.XLOOKUP($D222,'Compiled grid proposal'!$C$5:$C$22,'Compiled grid proposal'!M$5:M$22,"error",0,1)</f>
        <v>7.1999999999999993</v>
      </c>
      <c r="AP222" s="103">
        <f>_xlfn.XLOOKUP($D222,'Compiled grid proposal'!$C$5:$C$22,'Compiled grid proposal'!N$5:N$22,"error",0,1)</f>
        <v>2.5919999999999996</v>
      </c>
      <c r="AQ222" s="103">
        <f>_xlfn.XLOOKUP($D222,'Compiled grid proposal'!$C$5:$C$22,'Compiled grid proposal'!O$5:O$22,"error",0,1)</f>
        <v>8.6399999999999988</v>
      </c>
      <c r="AR222" s="103">
        <f>_xlfn.XLOOKUP($D222,'Compiled grid proposal'!$C$5:$C$22,'Compiled grid proposal'!P$5:P$22,"error",0,1)</f>
        <v>3.1103999999999994</v>
      </c>
      <c r="AS222" s="103">
        <f>_xlfn.XLOOKUP($D222,'Compiled grid proposal'!$C$5:$C$22,'Compiled grid proposal'!Q$5:Q$22,"error",0,1)</f>
        <v>10.367999999999999</v>
      </c>
      <c r="AT222" s="103">
        <f>_xlfn.XLOOKUP($D222,'Compiled grid proposal'!$C$5:$C$22,'Compiled grid proposal'!R$5:R$22,"error",0,1)</f>
        <v>3.7324799999999989</v>
      </c>
      <c r="AU222" s="103">
        <f>_xlfn.XLOOKUP($D222,'Compiled grid proposal'!$C$5:$C$22,'Compiled grid proposal'!S$5:S$22,"error",0,1)</f>
        <v>12.441599999999998</v>
      </c>
      <c r="AV222" s="103">
        <f>_xlfn.XLOOKUP($D222,'Compiled grid proposal'!$C$5:$C$22,'Compiled grid proposal'!T$5:T$22,"error",0,1)</f>
        <v>4.4789759999999985</v>
      </c>
      <c r="AW222" s="103">
        <f>_xlfn.XLOOKUP($D222,'Compiled grid proposal'!$C$5:$C$22,'Compiled grid proposal'!U$5:U$22,"error",0,1)</f>
        <v>14.929919999999996</v>
      </c>
      <c r="AX222" s="103">
        <f>_xlfn.XLOOKUP($D222,'Compiled grid proposal'!$C$5:$C$22,'Compiled grid proposal'!V$5:V$22,"error",0,1)</f>
        <v>5.3999999999999995</v>
      </c>
      <c r="AY222" s="103">
        <f>_xlfn.XLOOKUP($D222,'Compiled grid proposal'!$C$5:$C$22,'Compiled grid proposal'!W$5:W$22,"error",0,1)</f>
        <v>18</v>
      </c>
      <c r="BA222" s="115">
        <f t="shared" si="120"/>
        <v>0.6</v>
      </c>
      <c r="BB222" s="115">
        <f t="shared" si="121"/>
        <v>0</v>
      </c>
      <c r="BC222" s="115">
        <f t="shared" si="122"/>
        <v>0.89999999999999991</v>
      </c>
      <c r="BD222" s="115">
        <f t="shared" si="123"/>
        <v>0</v>
      </c>
      <c r="BE222" s="115">
        <f t="shared" si="124"/>
        <v>-0.5</v>
      </c>
      <c r="BF222" s="115">
        <f t="shared" si="125"/>
        <v>0</v>
      </c>
      <c r="BG222" s="115">
        <f t="shared" si="126"/>
        <v>-0.20000000000000018</v>
      </c>
      <c r="BH222" s="115">
        <f t="shared" si="127"/>
        <v>0</v>
      </c>
      <c r="BI222" s="115">
        <f t="shared" si="128"/>
        <v>-0.8400000000000003</v>
      </c>
      <c r="BJ222" s="115">
        <f t="shared" si="129"/>
        <v>-0.80000000000000071</v>
      </c>
      <c r="BK222" s="115">
        <f t="shared" si="130"/>
        <v>-1.4080000000000004</v>
      </c>
      <c r="BL222" s="115">
        <f t="shared" si="131"/>
        <v>-3.3600000000000012</v>
      </c>
      <c r="BM222" s="115">
        <f t="shared" si="132"/>
        <v>-8.9396000000000022</v>
      </c>
      <c r="BN222" s="115">
        <f t="shared" si="133"/>
        <v>-3.6320000000000014</v>
      </c>
      <c r="BO222" s="115">
        <f t="shared" si="134"/>
        <v>-10.267520000000001</v>
      </c>
      <c r="BP222" s="115">
        <f t="shared" si="135"/>
        <v>-5.5584000000000024</v>
      </c>
      <c r="BQ222" s="115">
        <f t="shared" si="136"/>
        <v>-12.521024000000001</v>
      </c>
      <c r="BR222" s="115">
        <f t="shared" si="137"/>
        <v>-7.0700800000000044</v>
      </c>
      <c r="BS222" s="115">
        <f t="shared" si="138"/>
        <v>-16.600000000000001</v>
      </c>
      <c r="BT222" s="115">
        <f t="shared" si="139"/>
        <v>-11</v>
      </c>
      <c r="BV222" s="116" t="e">
        <f t="shared" si="140"/>
        <v>#DIV/0!</v>
      </c>
      <c r="BW222" s="116">
        <f t="shared" si="141"/>
        <v>0</v>
      </c>
      <c r="BX222" s="116" t="e">
        <f t="shared" si="142"/>
        <v>#DIV/0!</v>
      </c>
      <c r="BY222" s="116">
        <f t="shared" si="143"/>
        <v>0</v>
      </c>
      <c r="BZ222" s="116">
        <f t="shared" si="144"/>
        <v>-0.25</v>
      </c>
      <c r="CA222" s="116">
        <f t="shared" si="145"/>
        <v>0</v>
      </c>
      <c r="CB222" s="116">
        <f t="shared" si="146"/>
        <v>-0.10000000000000009</v>
      </c>
      <c r="CC222" s="116">
        <f t="shared" si="147"/>
        <v>0</v>
      </c>
      <c r="CD222" s="116">
        <f t="shared" si="148"/>
        <v>-0.28000000000000008</v>
      </c>
      <c r="CE222" s="116">
        <f t="shared" si="149"/>
        <v>-0.10000000000000009</v>
      </c>
      <c r="CF222" s="116">
        <f t="shared" si="150"/>
        <v>-0.35200000000000009</v>
      </c>
      <c r="CG222" s="116">
        <f t="shared" si="151"/>
        <v>-0.28000000000000008</v>
      </c>
      <c r="CH222" s="116">
        <f t="shared" si="152"/>
        <v>-0.74187551867219936</v>
      </c>
      <c r="CI222" s="116">
        <f t="shared" si="153"/>
        <v>-0.25942857142857151</v>
      </c>
      <c r="CJ222" s="116">
        <f t="shared" si="154"/>
        <v>-0.73339428571428578</v>
      </c>
      <c r="CK222" s="116">
        <f t="shared" si="155"/>
        <v>-0.30880000000000013</v>
      </c>
      <c r="CL222" s="116">
        <f t="shared" si="156"/>
        <v>-0.73653082352941179</v>
      </c>
      <c r="CM222" s="116">
        <f t="shared" si="157"/>
        <v>-0.32136727272727295</v>
      </c>
      <c r="CN222" s="116">
        <f t="shared" si="158"/>
        <v>-0.75454545454545463</v>
      </c>
      <c r="CO222" s="116">
        <f t="shared" si="159"/>
        <v>-0.37931034482758619</v>
      </c>
    </row>
    <row r="223" spans="1:93" ht="14.5" thickBot="1">
      <c r="A223" s="32" t="s">
        <v>242</v>
      </c>
      <c r="B223" s="33" t="s">
        <v>14</v>
      </c>
      <c r="C223" s="33">
        <v>1</v>
      </c>
      <c r="D223" s="33">
        <v>1</v>
      </c>
      <c r="E223" s="33">
        <v>1</v>
      </c>
      <c r="F223" s="33"/>
      <c r="G223" s="33"/>
      <c r="H223" s="33"/>
      <c r="I223" s="33"/>
      <c r="K223" s="103">
        <f>_xlfn.XLOOKUP($C223,'SQUO grid'!$B$4:$B$18,'SQUO grid'!C$4:C$18,"error",0,1)</f>
        <v>0</v>
      </c>
      <c r="L223" s="103">
        <f>_xlfn.XLOOKUP($C223,'SQUO grid'!$B$4:$B$18,'SQUO grid'!D$4:D$18,"error",0,1)</f>
        <v>2</v>
      </c>
      <c r="M223" s="103">
        <f>_xlfn.XLOOKUP($C223,'SQUO grid'!$B$4:$B$18,'SQUO grid'!E$4:E$18,"error",0,1)</f>
        <v>0</v>
      </c>
      <c r="N223" s="103">
        <f>_xlfn.XLOOKUP($C223,'SQUO grid'!$B$4:$B$18,'SQUO grid'!F$4:F$18,"error",0,1)</f>
        <v>3</v>
      </c>
      <c r="O223" s="103">
        <f>_xlfn.XLOOKUP($C223,'SQUO grid'!$B$4:$B$18,'SQUO grid'!G$4:G$18,"error",0,1)</f>
        <v>2</v>
      </c>
      <c r="P223" s="103">
        <f>_xlfn.XLOOKUP($C223,'SQUO grid'!$B$4:$B$18,'SQUO grid'!H$4:H$18,"error",0,1)</f>
        <v>5</v>
      </c>
      <c r="Q223" s="103">
        <f>_xlfn.XLOOKUP($C223,'SQUO grid'!$B$4:$B$18,'SQUO grid'!I$4:I$18,"error",0,1)</f>
        <v>2</v>
      </c>
      <c r="R223" s="103">
        <f>_xlfn.XLOOKUP($C223,'SQUO grid'!$B$4:$B$18,'SQUO grid'!J$4:J$18,"error",0,1)</f>
        <v>6</v>
      </c>
      <c r="S223" s="103">
        <f>_xlfn.XLOOKUP($C223,'SQUO grid'!$B$4:$B$18,'SQUO grid'!K$4:K$18,"error",0,1)</f>
        <v>3</v>
      </c>
      <c r="T223" s="103">
        <f>_xlfn.XLOOKUP($C223,'SQUO grid'!$B$4:$B$18,'SQUO grid'!L$4:L$18,"error",0,1)</f>
        <v>8</v>
      </c>
      <c r="U223" s="103">
        <f>_xlfn.XLOOKUP($C223,'SQUO grid'!$B$4:$B$18,'SQUO grid'!M$4:M$18,"error",0,1)</f>
        <v>4</v>
      </c>
      <c r="V223" s="103">
        <f>_xlfn.XLOOKUP($C223,'SQUO grid'!$B$4:$B$18,'SQUO grid'!N$4:N$18,"error",0,1)</f>
        <v>12</v>
      </c>
      <c r="W223" s="103">
        <f>_xlfn.XLOOKUP($C223,'SQUO grid'!$B$4:$B$18,'SQUO grid'!O$4:O$18,"error",0,1)</f>
        <v>12.05</v>
      </c>
      <c r="X223" s="103">
        <f>_xlfn.XLOOKUP($C223,'SQUO grid'!$B$4:$B$18,'SQUO grid'!P$4:P$18,"error",0,1)</f>
        <v>14</v>
      </c>
      <c r="Y223" s="103">
        <f>_xlfn.XLOOKUP($C223,'SQUO grid'!$B$4:$B$18,'SQUO grid'!Q$4:Q$18,"error",0,1)</f>
        <v>14</v>
      </c>
      <c r="Z223" s="103">
        <f>_xlfn.XLOOKUP($C223,'SQUO grid'!$B$4:$B$18,'SQUO grid'!R$4:R$18,"error",0,1)</f>
        <v>18</v>
      </c>
      <c r="AA223" s="103">
        <f>_xlfn.XLOOKUP($C223,'SQUO grid'!$B$4:$B$18,'SQUO grid'!S$4:S$18,"error",0,1)</f>
        <v>17</v>
      </c>
      <c r="AB223" s="103">
        <f>_xlfn.XLOOKUP($C223,'SQUO grid'!$B$4:$B$18,'SQUO grid'!T$4:T$18,"error",0,1)</f>
        <v>22</v>
      </c>
      <c r="AC223" s="103">
        <f>_xlfn.XLOOKUP($C223,'SQUO grid'!$B$4:$B$18,'SQUO grid'!U$4:U$18,"error",0,1)</f>
        <v>22</v>
      </c>
      <c r="AD223" s="103">
        <f>_xlfn.XLOOKUP($C223,'SQUO grid'!$B$4:$B$18,'SQUO grid'!V$4:V$18,"error",0,1)</f>
        <v>29</v>
      </c>
      <c r="AF223" s="103">
        <f>_xlfn.XLOOKUP($D223,'Compiled grid proposal'!$C$5:$C$22,'Compiled grid proposal'!D$5:D$22,"error",0,1)</f>
        <v>0.6</v>
      </c>
      <c r="AG223" s="103">
        <f>_xlfn.XLOOKUP($D223,'Compiled grid proposal'!$C$5:$C$22,'Compiled grid proposal'!E$5:E$22,"error",0,1)</f>
        <v>2</v>
      </c>
      <c r="AH223" s="103">
        <f>_xlfn.XLOOKUP($D223,'Compiled grid proposal'!$C$5:$C$22,'Compiled grid proposal'!F$5:F$22,"error",0,1)</f>
        <v>0.89999999999999991</v>
      </c>
      <c r="AI223" s="103">
        <f>_xlfn.XLOOKUP($D223,'Compiled grid proposal'!$C$5:$C$22,'Compiled grid proposal'!G$5:G$22,"error",0,1)</f>
        <v>3</v>
      </c>
      <c r="AJ223" s="103">
        <f>_xlfn.XLOOKUP($D223,'Compiled grid proposal'!$C$5:$C$22,'Compiled grid proposal'!H$5:H$22,"error",0,1)</f>
        <v>1.5</v>
      </c>
      <c r="AK223" s="103">
        <f>_xlfn.XLOOKUP($D223,'Compiled grid proposal'!$C$5:$C$22,'Compiled grid proposal'!I$5:I$22,"error",0,1)</f>
        <v>5</v>
      </c>
      <c r="AL223" s="103">
        <f>_xlfn.XLOOKUP($D223,'Compiled grid proposal'!$C$5:$C$22,'Compiled grid proposal'!J$5:J$22,"error",0,1)</f>
        <v>1.7999999999999998</v>
      </c>
      <c r="AM223" s="103">
        <f>_xlfn.XLOOKUP($D223,'Compiled grid proposal'!$C$5:$C$22,'Compiled grid proposal'!K$5:K$22,"error",0,1)</f>
        <v>6</v>
      </c>
      <c r="AN223" s="103">
        <f>_xlfn.XLOOKUP($D223,'Compiled grid proposal'!$C$5:$C$22,'Compiled grid proposal'!L$5:L$22,"error",0,1)</f>
        <v>2.1599999999999997</v>
      </c>
      <c r="AO223" s="103">
        <f>_xlfn.XLOOKUP($D223,'Compiled grid proposal'!$C$5:$C$22,'Compiled grid proposal'!M$5:M$22,"error",0,1)</f>
        <v>7.1999999999999993</v>
      </c>
      <c r="AP223" s="103">
        <f>_xlfn.XLOOKUP($D223,'Compiled grid proposal'!$C$5:$C$22,'Compiled grid proposal'!N$5:N$22,"error",0,1)</f>
        <v>2.5919999999999996</v>
      </c>
      <c r="AQ223" s="103">
        <f>_xlfn.XLOOKUP($D223,'Compiled grid proposal'!$C$5:$C$22,'Compiled grid proposal'!O$5:O$22,"error",0,1)</f>
        <v>8.6399999999999988</v>
      </c>
      <c r="AR223" s="103">
        <f>_xlfn.XLOOKUP($D223,'Compiled grid proposal'!$C$5:$C$22,'Compiled grid proposal'!P$5:P$22,"error",0,1)</f>
        <v>3.1103999999999994</v>
      </c>
      <c r="AS223" s="103">
        <f>_xlfn.XLOOKUP($D223,'Compiled grid proposal'!$C$5:$C$22,'Compiled grid proposal'!Q$5:Q$22,"error",0,1)</f>
        <v>10.367999999999999</v>
      </c>
      <c r="AT223" s="103">
        <f>_xlfn.XLOOKUP($D223,'Compiled grid proposal'!$C$5:$C$22,'Compiled grid proposal'!R$5:R$22,"error",0,1)</f>
        <v>3.7324799999999989</v>
      </c>
      <c r="AU223" s="103">
        <f>_xlfn.XLOOKUP($D223,'Compiled grid proposal'!$C$5:$C$22,'Compiled grid proposal'!S$5:S$22,"error",0,1)</f>
        <v>12.441599999999998</v>
      </c>
      <c r="AV223" s="103">
        <f>_xlfn.XLOOKUP($D223,'Compiled grid proposal'!$C$5:$C$22,'Compiled grid proposal'!T$5:T$22,"error",0,1)</f>
        <v>4.4789759999999985</v>
      </c>
      <c r="AW223" s="103">
        <f>_xlfn.XLOOKUP($D223,'Compiled grid proposal'!$C$5:$C$22,'Compiled grid proposal'!U$5:U$22,"error",0,1)</f>
        <v>14.929919999999996</v>
      </c>
      <c r="AX223" s="103">
        <f>_xlfn.XLOOKUP($D223,'Compiled grid proposal'!$C$5:$C$22,'Compiled grid proposal'!V$5:V$22,"error",0,1)</f>
        <v>5.3999999999999995</v>
      </c>
      <c r="AY223" s="103">
        <f>_xlfn.XLOOKUP($D223,'Compiled grid proposal'!$C$5:$C$22,'Compiled grid proposal'!W$5:W$22,"error",0,1)</f>
        <v>18</v>
      </c>
      <c r="BA223" s="115">
        <f t="shared" si="120"/>
        <v>0.6</v>
      </c>
      <c r="BB223" s="115">
        <f t="shared" si="121"/>
        <v>0</v>
      </c>
      <c r="BC223" s="115">
        <f t="shared" si="122"/>
        <v>0.89999999999999991</v>
      </c>
      <c r="BD223" s="115">
        <f t="shared" si="123"/>
        <v>0</v>
      </c>
      <c r="BE223" s="115">
        <f t="shared" si="124"/>
        <v>-0.5</v>
      </c>
      <c r="BF223" s="115">
        <f t="shared" si="125"/>
        <v>0</v>
      </c>
      <c r="BG223" s="115">
        <f t="shared" si="126"/>
        <v>-0.20000000000000018</v>
      </c>
      <c r="BH223" s="115">
        <f t="shared" si="127"/>
        <v>0</v>
      </c>
      <c r="BI223" s="115">
        <f t="shared" si="128"/>
        <v>-0.8400000000000003</v>
      </c>
      <c r="BJ223" s="115">
        <f t="shared" si="129"/>
        <v>-0.80000000000000071</v>
      </c>
      <c r="BK223" s="115">
        <f t="shared" si="130"/>
        <v>-1.4080000000000004</v>
      </c>
      <c r="BL223" s="115">
        <f t="shared" si="131"/>
        <v>-3.3600000000000012</v>
      </c>
      <c r="BM223" s="115">
        <f t="shared" si="132"/>
        <v>-8.9396000000000022</v>
      </c>
      <c r="BN223" s="115">
        <f t="shared" si="133"/>
        <v>-3.6320000000000014</v>
      </c>
      <c r="BO223" s="115">
        <f t="shared" si="134"/>
        <v>-10.267520000000001</v>
      </c>
      <c r="BP223" s="115">
        <f t="shared" si="135"/>
        <v>-5.5584000000000024</v>
      </c>
      <c r="BQ223" s="115">
        <f t="shared" si="136"/>
        <v>-12.521024000000001</v>
      </c>
      <c r="BR223" s="115">
        <f t="shared" si="137"/>
        <v>-7.0700800000000044</v>
      </c>
      <c r="BS223" s="115">
        <f t="shared" si="138"/>
        <v>-16.600000000000001</v>
      </c>
      <c r="BT223" s="115">
        <f t="shared" si="139"/>
        <v>-11</v>
      </c>
      <c r="BV223" s="116" t="e">
        <f t="shared" si="140"/>
        <v>#DIV/0!</v>
      </c>
      <c r="BW223" s="116">
        <f t="shared" si="141"/>
        <v>0</v>
      </c>
      <c r="BX223" s="116" t="e">
        <f t="shared" si="142"/>
        <v>#DIV/0!</v>
      </c>
      <c r="BY223" s="116">
        <f t="shared" si="143"/>
        <v>0</v>
      </c>
      <c r="BZ223" s="116">
        <f t="shared" si="144"/>
        <v>-0.25</v>
      </c>
      <c r="CA223" s="116">
        <f t="shared" si="145"/>
        <v>0</v>
      </c>
      <c r="CB223" s="116">
        <f t="shared" si="146"/>
        <v>-0.10000000000000009</v>
      </c>
      <c r="CC223" s="116">
        <f t="shared" si="147"/>
        <v>0</v>
      </c>
      <c r="CD223" s="116">
        <f t="shared" si="148"/>
        <v>-0.28000000000000008</v>
      </c>
      <c r="CE223" s="116">
        <f t="shared" si="149"/>
        <v>-0.10000000000000009</v>
      </c>
      <c r="CF223" s="116">
        <f t="shared" si="150"/>
        <v>-0.35200000000000009</v>
      </c>
      <c r="CG223" s="116">
        <f t="shared" si="151"/>
        <v>-0.28000000000000008</v>
      </c>
      <c r="CH223" s="116">
        <f t="shared" si="152"/>
        <v>-0.74187551867219936</v>
      </c>
      <c r="CI223" s="116">
        <f t="shared" si="153"/>
        <v>-0.25942857142857151</v>
      </c>
      <c r="CJ223" s="116">
        <f t="shared" si="154"/>
        <v>-0.73339428571428578</v>
      </c>
      <c r="CK223" s="116">
        <f t="shared" si="155"/>
        <v>-0.30880000000000013</v>
      </c>
      <c r="CL223" s="116">
        <f t="shared" si="156"/>
        <v>-0.73653082352941179</v>
      </c>
      <c r="CM223" s="116">
        <f t="shared" si="157"/>
        <v>-0.32136727272727295</v>
      </c>
      <c r="CN223" s="116">
        <f t="shared" si="158"/>
        <v>-0.75454545454545463</v>
      </c>
      <c r="CO223" s="116">
        <f t="shared" si="159"/>
        <v>-0.37931034482758619</v>
      </c>
    </row>
    <row r="224" spans="1:93" ht="14.5" thickBot="1">
      <c r="A224" s="32" t="s">
        <v>243</v>
      </c>
      <c r="B224" s="33" t="s">
        <v>14</v>
      </c>
      <c r="C224" s="97">
        <v>1</v>
      </c>
      <c r="D224" s="33">
        <v>1</v>
      </c>
      <c r="E224" s="33">
        <v>1</v>
      </c>
      <c r="F224" s="33"/>
      <c r="G224" s="33"/>
      <c r="H224" s="33"/>
      <c r="I224" s="33"/>
      <c r="K224" s="103">
        <f>_xlfn.XLOOKUP($C224,'SQUO grid'!$B$4:$B$18,'SQUO grid'!C$4:C$18,"error",0,1)</f>
        <v>0</v>
      </c>
      <c r="L224" s="103">
        <f>_xlfn.XLOOKUP($C224,'SQUO grid'!$B$4:$B$18,'SQUO grid'!D$4:D$18,"error",0,1)</f>
        <v>2</v>
      </c>
      <c r="M224" s="103">
        <f>_xlfn.XLOOKUP($C224,'SQUO grid'!$B$4:$B$18,'SQUO grid'!E$4:E$18,"error",0,1)</f>
        <v>0</v>
      </c>
      <c r="N224" s="103">
        <f>_xlfn.XLOOKUP($C224,'SQUO grid'!$B$4:$B$18,'SQUO grid'!F$4:F$18,"error",0,1)</f>
        <v>3</v>
      </c>
      <c r="O224" s="103">
        <f>_xlfn.XLOOKUP($C224,'SQUO grid'!$B$4:$B$18,'SQUO grid'!G$4:G$18,"error",0,1)</f>
        <v>2</v>
      </c>
      <c r="P224" s="103">
        <f>_xlfn.XLOOKUP($C224,'SQUO grid'!$B$4:$B$18,'SQUO grid'!H$4:H$18,"error",0,1)</f>
        <v>5</v>
      </c>
      <c r="Q224" s="103">
        <f>_xlfn.XLOOKUP($C224,'SQUO grid'!$B$4:$B$18,'SQUO grid'!I$4:I$18,"error",0,1)</f>
        <v>2</v>
      </c>
      <c r="R224" s="103">
        <f>_xlfn.XLOOKUP($C224,'SQUO grid'!$B$4:$B$18,'SQUO grid'!J$4:J$18,"error",0,1)</f>
        <v>6</v>
      </c>
      <c r="S224" s="103">
        <f>_xlfn.XLOOKUP($C224,'SQUO grid'!$B$4:$B$18,'SQUO grid'!K$4:K$18,"error",0,1)</f>
        <v>3</v>
      </c>
      <c r="T224" s="103">
        <f>_xlfn.XLOOKUP($C224,'SQUO grid'!$B$4:$B$18,'SQUO grid'!L$4:L$18,"error",0,1)</f>
        <v>8</v>
      </c>
      <c r="U224" s="103">
        <f>_xlfn.XLOOKUP($C224,'SQUO grid'!$B$4:$B$18,'SQUO grid'!M$4:M$18,"error",0,1)</f>
        <v>4</v>
      </c>
      <c r="V224" s="103">
        <f>_xlfn.XLOOKUP($C224,'SQUO grid'!$B$4:$B$18,'SQUO grid'!N$4:N$18,"error",0,1)</f>
        <v>12</v>
      </c>
      <c r="W224" s="103">
        <f>_xlfn.XLOOKUP($C224,'SQUO grid'!$B$4:$B$18,'SQUO grid'!O$4:O$18,"error",0,1)</f>
        <v>12.05</v>
      </c>
      <c r="X224" s="103">
        <f>_xlfn.XLOOKUP($C224,'SQUO grid'!$B$4:$B$18,'SQUO grid'!P$4:P$18,"error",0,1)</f>
        <v>14</v>
      </c>
      <c r="Y224" s="103">
        <f>_xlfn.XLOOKUP($C224,'SQUO grid'!$B$4:$B$18,'SQUO grid'!Q$4:Q$18,"error",0,1)</f>
        <v>14</v>
      </c>
      <c r="Z224" s="103">
        <f>_xlfn.XLOOKUP($C224,'SQUO grid'!$B$4:$B$18,'SQUO grid'!R$4:R$18,"error",0,1)</f>
        <v>18</v>
      </c>
      <c r="AA224" s="103">
        <f>_xlfn.XLOOKUP($C224,'SQUO grid'!$B$4:$B$18,'SQUO grid'!S$4:S$18,"error",0,1)</f>
        <v>17</v>
      </c>
      <c r="AB224" s="103">
        <f>_xlfn.XLOOKUP($C224,'SQUO grid'!$B$4:$B$18,'SQUO grid'!T$4:T$18,"error",0,1)</f>
        <v>22</v>
      </c>
      <c r="AC224" s="103">
        <f>_xlfn.XLOOKUP($C224,'SQUO grid'!$B$4:$B$18,'SQUO grid'!U$4:U$18,"error",0,1)</f>
        <v>22</v>
      </c>
      <c r="AD224" s="103">
        <f>_xlfn.XLOOKUP($C224,'SQUO grid'!$B$4:$B$18,'SQUO grid'!V$4:V$18,"error",0,1)</f>
        <v>29</v>
      </c>
      <c r="AF224" s="103">
        <f>_xlfn.XLOOKUP($D224,'Compiled grid proposal'!$C$5:$C$22,'Compiled grid proposal'!D$5:D$22,"error",0,1)</f>
        <v>0.6</v>
      </c>
      <c r="AG224" s="103">
        <f>_xlfn.XLOOKUP($D224,'Compiled grid proposal'!$C$5:$C$22,'Compiled grid proposal'!E$5:E$22,"error",0,1)</f>
        <v>2</v>
      </c>
      <c r="AH224" s="103">
        <f>_xlfn.XLOOKUP($D224,'Compiled grid proposal'!$C$5:$C$22,'Compiled grid proposal'!F$5:F$22,"error",0,1)</f>
        <v>0.89999999999999991</v>
      </c>
      <c r="AI224" s="103">
        <f>_xlfn.XLOOKUP($D224,'Compiled grid proposal'!$C$5:$C$22,'Compiled grid proposal'!G$5:G$22,"error",0,1)</f>
        <v>3</v>
      </c>
      <c r="AJ224" s="103">
        <f>_xlfn.XLOOKUP($D224,'Compiled grid proposal'!$C$5:$C$22,'Compiled grid proposal'!H$5:H$22,"error",0,1)</f>
        <v>1.5</v>
      </c>
      <c r="AK224" s="103">
        <f>_xlfn.XLOOKUP($D224,'Compiled grid proposal'!$C$5:$C$22,'Compiled grid proposal'!I$5:I$22,"error",0,1)</f>
        <v>5</v>
      </c>
      <c r="AL224" s="103">
        <f>_xlfn.XLOOKUP($D224,'Compiled grid proposal'!$C$5:$C$22,'Compiled grid proposal'!J$5:J$22,"error",0,1)</f>
        <v>1.7999999999999998</v>
      </c>
      <c r="AM224" s="103">
        <f>_xlfn.XLOOKUP($D224,'Compiled grid proposal'!$C$5:$C$22,'Compiled grid proposal'!K$5:K$22,"error",0,1)</f>
        <v>6</v>
      </c>
      <c r="AN224" s="103">
        <f>_xlfn.XLOOKUP($D224,'Compiled grid proposal'!$C$5:$C$22,'Compiled grid proposal'!L$5:L$22,"error",0,1)</f>
        <v>2.1599999999999997</v>
      </c>
      <c r="AO224" s="103">
        <f>_xlfn.XLOOKUP($D224,'Compiled grid proposal'!$C$5:$C$22,'Compiled grid proposal'!M$5:M$22,"error",0,1)</f>
        <v>7.1999999999999993</v>
      </c>
      <c r="AP224" s="103">
        <f>_xlfn.XLOOKUP($D224,'Compiled grid proposal'!$C$5:$C$22,'Compiled grid proposal'!N$5:N$22,"error",0,1)</f>
        <v>2.5919999999999996</v>
      </c>
      <c r="AQ224" s="103">
        <f>_xlfn.XLOOKUP($D224,'Compiled grid proposal'!$C$5:$C$22,'Compiled grid proposal'!O$5:O$22,"error",0,1)</f>
        <v>8.6399999999999988</v>
      </c>
      <c r="AR224" s="103">
        <f>_xlfn.XLOOKUP($D224,'Compiled grid proposal'!$C$5:$C$22,'Compiled grid proposal'!P$5:P$22,"error",0,1)</f>
        <v>3.1103999999999994</v>
      </c>
      <c r="AS224" s="103">
        <f>_xlfn.XLOOKUP($D224,'Compiled grid proposal'!$C$5:$C$22,'Compiled grid proposal'!Q$5:Q$22,"error",0,1)</f>
        <v>10.367999999999999</v>
      </c>
      <c r="AT224" s="103">
        <f>_xlfn.XLOOKUP($D224,'Compiled grid proposal'!$C$5:$C$22,'Compiled grid proposal'!R$5:R$22,"error",0,1)</f>
        <v>3.7324799999999989</v>
      </c>
      <c r="AU224" s="103">
        <f>_xlfn.XLOOKUP($D224,'Compiled grid proposal'!$C$5:$C$22,'Compiled grid proposal'!S$5:S$22,"error",0,1)</f>
        <v>12.441599999999998</v>
      </c>
      <c r="AV224" s="103">
        <f>_xlfn.XLOOKUP($D224,'Compiled grid proposal'!$C$5:$C$22,'Compiled grid proposal'!T$5:T$22,"error",0,1)</f>
        <v>4.4789759999999985</v>
      </c>
      <c r="AW224" s="103">
        <f>_xlfn.XLOOKUP($D224,'Compiled grid proposal'!$C$5:$C$22,'Compiled grid proposal'!U$5:U$22,"error",0,1)</f>
        <v>14.929919999999996</v>
      </c>
      <c r="AX224" s="103">
        <f>_xlfn.XLOOKUP($D224,'Compiled grid proposal'!$C$5:$C$22,'Compiled grid proposal'!V$5:V$22,"error",0,1)</f>
        <v>5.3999999999999995</v>
      </c>
      <c r="AY224" s="103">
        <f>_xlfn.XLOOKUP($D224,'Compiled grid proposal'!$C$5:$C$22,'Compiled grid proposal'!W$5:W$22,"error",0,1)</f>
        <v>18</v>
      </c>
      <c r="BA224" s="115">
        <f t="shared" si="120"/>
        <v>0.6</v>
      </c>
      <c r="BB224" s="115">
        <f t="shared" si="121"/>
        <v>0</v>
      </c>
      <c r="BC224" s="115">
        <f t="shared" si="122"/>
        <v>0.89999999999999991</v>
      </c>
      <c r="BD224" s="115">
        <f t="shared" si="123"/>
        <v>0</v>
      </c>
      <c r="BE224" s="115">
        <f t="shared" si="124"/>
        <v>-0.5</v>
      </c>
      <c r="BF224" s="115">
        <f t="shared" si="125"/>
        <v>0</v>
      </c>
      <c r="BG224" s="115">
        <f t="shared" si="126"/>
        <v>-0.20000000000000018</v>
      </c>
      <c r="BH224" s="115">
        <f t="shared" si="127"/>
        <v>0</v>
      </c>
      <c r="BI224" s="115">
        <f t="shared" si="128"/>
        <v>-0.8400000000000003</v>
      </c>
      <c r="BJ224" s="115">
        <f t="shared" si="129"/>
        <v>-0.80000000000000071</v>
      </c>
      <c r="BK224" s="115">
        <f t="shared" si="130"/>
        <v>-1.4080000000000004</v>
      </c>
      <c r="BL224" s="115">
        <f t="shared" si="131"/>
        <v>-3.3600000000000012</v>
      </c>
      <c r="BM224" s="115">
        <f t="shared" si="132"/>
        <v>-8.9396000000000022</v>
      </c>
      <c r="BN224" s="115">
        <f t="shared" si="133"/>
        <v>-3.6320000000000014</v>
      </c>
      <c r="BO224" s="115">
        <f t="shared" si="134"/>
        <v>-10.267520000000001</v>
      </c>
      <c r="BP224" s="115">
        <f t="shared" si="135"/>
        <v>-5.5584000000000024</v>
      </c>
      <c r="BQ224" s="115">
        <f t="shared" si="136"/>
        <v>-12.521024000000001</v>
      </c>
      <c r="BR224" s="115">
        <f t="shared" si="137"/>
        <v>-7.0700800000000044</v>
      </c>
      <c r="BS224" s="115">
        <f t="shared" si="138"/>
        <v>-16.600000000000001</v>
      </c>
      <c r="BT224" s="115">
        <f t="shared" si="139"/>
        <v>-11</v>
      </c>
      <c r="BV224" s="116" t="e">
        <f t="shared" si="140"/>
        <v>#DIV/0!</v>
      </c>
      <c r="BW224" s="116">
        <f t="shared" si="141"/>
        <v>0</v>
      </c>
      <c r="BX224" s="116" t="e">
        <f t="shared" si="142"/>
        <v>#DIV/0!</v>
      </c>
      <c r="BY224" s="116">
        <f t="shared" si="143"/>
        <v>0</v>
      </c>
      <c r="BZ224" s="116">
        <f t="shared" si="144"/>
        <v>-0.25</v>
      </c>
      <c r="CA224" s="116">
        <f t="shared" si="145"/>
        <v>0</v>
      </c>
      <c r="CB224" s="116">
        <f t="shared" si="146"/>
        <v>-0.10000000000000009</v>
      </c>
      <c r="CC224" s="116">
        <f t="shared" si="147"/>
        <v>0</v>
      </c>
      <c r="CD224" s="116">
        <f t="shared" si="148"/>
        <v>-0.28000000000000008</v>
      </c>
      <c r="CE224" s="116">
        <f t="shared" si="149"/>
        <v>-0.10000000000000009</v>
      </c>
      <c r="CF224" s="116">
        <f t="shared" si="150"/>
        <v>-0.35200000000000009</v>
      </c>
      <c r="CG224" s="116">
        <f t="shared" si="151"/>
        <v>-0.28000000000000008</v>
      </c>
      <c r="CH224" s="116">
        <f t="shared" si="152"/>
        <v>-0.74187551867219936</v>
      </c>
      <c r="CI224" s="116">
        <f t="shared" si="153"/>
        <v>-0.25942857142857151</v>
      </c>
      <c r="CJ224" s="116">
        <f t="shared" si="154"/>
        <v>-0.73339428571428578</v>
      </c>
      <c r="CK224" s="116">
        <f t="shared" si="155"/>
        <v>-0.30880000000000013</v>
      </c>
      <c r="CL224" s="116">
        <f t="shared" si="156"/>
        <v>-0.73653082352941179</v>
      </c>
      <c r="CM224" s="116">
        <f t="shared" si="157"/>
        <v>-0.32136727272727295</v>
      </c>
      <c r="CN224" s="116">
        <f t="shared" si="158"/>
        <v>-0.75454545454545463</v>
      </c>
      <c r="CO224" s="116">
        <f t="shared" si="159"/>
        <v>-0.37931034482758619</v>
      </c>
    </row>
    <row r="225" spans="1:93" ht="14.5" thickBot="1">
      <c r="A225" s="32" t="s">
        <v>244</v>
      </c>
      <c r="B225" s="33" t="s">
        <v>14</v>
      </c>
      <c r="C225" s="97">
        <v>1</v>
      </c>
      <c r="D225" s="33">
        <v>1</v>
      </c>
      <c r="E225" s="33">
        <v>1</v>
      </c>
      <c r="F225" s="33"/>
      <c r="G225" s="33"/>
      <c r="H225" s="33"/>
      <c r="I225" s="33"/>
      <c r="K225" s="103">
        <f>_xlfn.XLOOKUP($C225,'SQUO grid'!$B$4:$B$18,'SQUO grid'!C$4:C$18,"error",0,1)</f>
        <v>0</v>
      </c>
      <c r="L225" s="103">
        <f>_xlfn.XLOOKUP($C225,'SQUO grid'!$B$4:$B$18,'SQUO grid'!D$4:D$18,"error",0,1)</f>
        <v>2</v>
      </c>
      <c r="M225" s="103">
        <f>_xlfn.XLOOKUP($C225,'SQUO grid'!$B$4:$B$18,'SQUO grid'!E$4:E$18,"error",0,1)</f>
        <v>0</v>
      </c>
      <c r="N225" s="103">
        <f>_xlfn.XLOOKUP($C225,'SQUO grid'!$B$4:$B$18,'SQUO grid'!F$4:F$18,"error",0,1)</f>
        <v>3</v>
      </c>
      <c r="O225" s="103">
        <f>_xlfn.XLOOKUP($C225,'SQUO grid'!$B$4:$B$18,'SQUO grid'!G$4:G$18,"error",0,1)</f>
        <v>2</v>
      </c>
      <c r="P225" s="103">
        <f>_xlfn.XLOOKUP($C225,'SQUO grid'!$B$4:$B$18,'SQUO grid'!H$4:H$18,"error",0,1)</f>
        <v>5</v>
      </c>
      <c r="Q225" s="103">
        <f>_xlfn.XLOOKUP($C225,'SQUO grid'!$B$4:$B$18,'SQUO grid'!I$4:I$18,"error",0,1)</f>
        <v>2</v>
      </c>
      <c r="R225" s="103">
        <f>_xlfn.XLOOKUP($C225,'SQUO grid'!$B$4:$B$18,'SQUO grid'!J$4:J$18,"error",0,1)</f>
        <v>6</v>
      </c>
      <c r="S225" s="103">
        <f>_xlfn.XLOOKUP($C225,'SQUO grid'!$B$4:$B$18,'SQUO grid'!K$4:K$18,"error",0,1)</f>
        <v>3</v>
      </c>
      <c r="T225" s="103">
        <f>_xlfn.XLOOKUP($C225,'SQUO grid'!$B$4:$B$18,'SQUO grid'!L$4:L$18,"error",0,1)</f>
        <v>8</v>
      </c>
      <c r="U225" s="103">
        <f>_xlfn.XLOOKUP($C225,'SQUO grid'!$B$4:$B$18,'SQUO grid'!M$4:M$18,"error",0,1)</f>
        <v>4</v>
      </c>
      <c r="V225" s="103">
        <f>_xlfn.XLOOKUP($C225,'SQUO grid'!$B$4:$B$18,'SQUO grid'!N$4:N$18,"error",0,1)</f>
        <v>12</v>
      </c>
      <c r="W225" s="103">
        <f>_xlfn.XLOOKUP($C225,'SQUO grid'!$B$4:$B$18,'SQUO grid'!O$4:O$18,"error",0,1)</f>
        <v>12.05</v>
      </c>
      <c r="X225" s="103">
        <f>_xlfn.XLOOKUP($C225,'SQUO grid'!$B$4:$B$18,'SQUO grid'!P$4:P$18,"error",0,1)</f>
        <v>14</v>
      </c>
      <c r="Y225" s="103">
        <f>_xlfn.XLOOKUP($C225,'SQUO grid'!$B$4:$B$18,'SQUO grid'!Q$4:Q$18,"error",0,1)</f>
        <v>14</v>
      </c>
      <c r="Z225" s="103">
        <f>_xlfn.XLOOKUP($C225,'SQUO grid'!$B$4:$B$18,'SQUO grid'!R$4:R$18,"error",0,1)</f>
        <v>18</v>
      </c>
      <c r="AA225" s="103">
        <f>_xlfn.XLOOKUP($C225,'SQUO grid'!$B$4:$B$18,'SQUO grid'!S$4:S$18,"error",0,1)</f>
        <v>17</v>
      </c>
      <c r="AB225" s="103">
        <f>_xlfn.XLOOKUP($C225,'SQUO grid'!$B$4:$B$18,'SQUO grid'!T$4:T$18,"error",0,1)</f>
        <v>22</v>
      </c>
      <c r="AC225" s="103">
        <f>_xlfn.XLOOKUP($C225,'SQUO grid'!$B$4:$B$18,'SQUO grid'!U$4:U$18,"error",0,1)</f>
        <v>22</v>
      </c>
      <c r="AD225" s="103">
        <f>_xlfn.XLOOKUP($C225,'SQUO grid'!$B$4:$B$18,'SQUO grid'!V$4:V$18,"error",0,1)</f>
        <v>29</v>
      </c>
      <c r="AF225" s="103">
        <f>_xlfn.XLOOKUP($D225,'Compiled grid proposal'!$C$5:$C$22,'Compiled grid proposal'!D$5:D$22,"error",0,1)</f>
        <v>0.6</v>
      </c>
      <c r="AG225" s="103">
        <f>_xlfn.XLOOKUP($D225,'Compiled grid proposal'!$C$5:$C$22,'Compiled grid proposal'!E$5:E$22,"error",0,1)</f>
        <v>2</v>
      </c>
      <c r="AH225" s="103">
        <f>_xlfn.XLOOKUP($D225,'Compiled grid proposal'!$C$5:$C$22,'Compiled grid proposal'!F$5:F$22,"error",0,1)</f>
        <v>0.89999999999999991</v>
      </c>
      <c r="AI225" s="103">
        <f>_xlfn.XLOOKUP($D225,'Compiled grid proposal'!$C$5:$C$22,'Compiled grid proposal'!G$5:G$22,"error",0,1)</f>
        <v>3</v>
      </c>
      <c r="AJ225" s="103">
        <f>_xlfn.XLOOKUP($D225,'Compiled grid proposal'!$C$5:$C$22,'Compiled grid proposal'!H$5:H$22,"error",0,1)</f>
        <v>1.5</v>
      </c>
      <c r="AK225" s="103">
        <f>_xlfn.XLOOKUP($D225,'Compiled grid proposal'!$C$5:$C$22,'Compiled grid proposal'!I$5:I$22,"error",0,1)</f>
        <v>5</v>
      </c>
      <c r="AL225" s="103">
        <f>_xlfn.XLOOKUP($D225,'Compiled grid proposal'!$C$5:$C$22,'Compiled grid proposal'!J$5:J$22,"error",0,1)</f>
        <v>1.7999999999999998</v>
      </c>
      <c r="AM225" s="103">
        <f>_xlfn.XLOOKUP($D225,'Compiled grid proposal'!$C$5:$C$22,'Compiled grid proposal'!K$5:K$22,"error",0,1)</f>
        <v>6</v>
      </c>
      <c r="AN225" s="103">
        <f>_xlfn.XLOOKUP($D225,'Compiled grid proposal'!$C$5:$C$22,'Compiled grid proposal'!L$5:L$22,"error",0,1)</f>
        <v>2.1599999999999997</v>
      </c>
      <c r="AO225" s="103">
        <f>_xlfn.XLOOKUP($D225,'Compiled grid proposal'!$C$5:$C$22,'Compiled grid proposal'!M$5:M$22,"error",0,1)</f>
        <v>7.1999999999999993</v>
      </c>
      <c r="AP225" s="103">
        <f>_xlfn.XLOOKUP($D225,'Compiled grid proposal'!$C$5:$C$22,'Compiled grid proposal'!N$5:N$22,"error",0,1)</f>
        <v>2.5919999999999996</v>
      </c>
      <c r="AQ225" s="103">
        <f>_xlfn.XLOOKUP($D225,'Compiled grid proposal'!$C$5:$C$22,'Compiled grid proposal'!O$5:O$22,"error",0,1)</f>
        <v>8.6399999999999988</v>
      </c>
      <c r="AR225" s="103">
        <f>_xlfn.XLOOKUP($D225,'Compiled grid proposal'!$C$5:$C$22,'Compiled grid proposal'!P$5:P$22,"error",0,1)</f>
        <v>3.1103999999999994</v>
      </c>
      <c r="AS225" s="103">
        <f>_xlfn.XLOOKUP($D225,'Compiled grid proposal'!$C$5:$C$22,'Compiled grid proposal'!Q$5:Q$22,"error",0,1)</f>
        <v>10.367999999999999</v>
      </c>
      <c r="AT225" s="103">
        <f>_xlfn.XLOOKUP($D225,'Compiled grid proposal'!$C$5:$C$22,'Compiled grid proposal'!R$5:R$22,"error",0,1)</f>
        <v>3.7324799999999989</v>
      </c>
      <c r="AU225" s="103">
        <f>_xlfn.XLOOKUP($D225,'Compiled grid proposal'!$C$5:$C$22,'Compiled grid proposal'!S$5:S$22,"error",0,1)</f>
        <v>12.441599999999998</v>
      </c>
      <c r="AV225" s="103">
        <f>_xlfn.XLOOKUP($D225,'Compiled grid proposal'!$C$5:$C$22,'Compiled grid proposal'!T$5:T$22,"error",0,1)</f>
        <v>4.4789759999999985</v>
      </c>
      <c r="AW225" s="103">
        <f>_xlfn.XLOOKUP($D225,'Compiled grid proposal'!$C$5:$C$22,'Compiled grid proposal'!U$5:U$22,"error",0,1)</f>
        <v>14.929919999999996</v>
      </c>
      <c r="AX225" s="103">
        <f>_xlfn.XLOOKUP($D225,'Compiled grid proposal'!$C$5:$C$22,'Compiled grid proposal'!V$5:V$22,"error",0,1)</f>
        <v>5.3999999999999995</v>
      </c>
      <c r="AY225" s="103">
        <f>_xlfn.XLOOKUP($D225,'Compiled grid proposal'!$C$5:$C$22,'Compiled grid proposal'!W$5:W$22,"error",0,1)</f>
        <v>18</v>
      </c>
      <c r="BA225" s="115">
        <f t="shared" si="120"/>
        <v>0.6</v>
      </c>
      <c r="BB225" s="115">
        <f t="shared" si="121"/>
        <v>0</v>
      </c>
      <c r="BC225" s="115">
        <f t="shared" si="122"/>
        <v>0.89999999999999991</v>
      </c>
      <c r="BD225" s="115">
        <f t="shared" si="123"/>
        <v>0</v>
      </c>
      <c r="BE225" s="115">
        <f t="shared" si="124"/>
        <v>-0.5</v>
      </c>
      <c r="BF225" s="115">
        <f t="shared" si="125"/>
        <v>0</v>
      </c>
      <c r="BG225" s="115">
        <f t="shared" si="126"/>
        <v>-0.20000000000000018</v>
      </c>
      <c r="BH225" s="115">
        <f t="shared" si="127"/>
        <v>0</v>
      </c>
      <c r="BI225" s="115">
        <f t="shared" si="128"/>
        <v>-0.8400000000000003</v>
      </c>
      <c r="BJ225" s="115">
        <f t="shared" si="129"/>
        <v>-0.80000000000000071</v>
      </c>
      <c r="BK225" s="115">
        <f t="shared" si="130"/>
        <v>-1.4080000000000004</v>
      </c>
      <c r="BL225" s="115">
        <f t="shared" si="131"/>
        <v>-3.3600000000000012</v>
      </c>
      <c r="BM225" s="115">
        <f t="shared" si="132"/>
        <v>-8.9396000000000022</v>
      </c>
      <c r="BN225" s="115">
        <f t="shared" si="133"/>
        <v>-3.6320000000000014</v>
      </c>
      <c r="BO225" s="115">
        <f t="shared" si="134"/>
        <v>-10.267520000000001</v>
      </c>
      <c r="BP225" s="115">
        <f t="shared" si="135"/>
        <v>-5.5584000000000024</v>
      </c>
      <c r="BQ225" s="115">
        <f t="shared" si="136"/>
        <v>-12.521024000000001</v>
      </c>
      <c r="BR225" s="115">
        <f t="shared" si="137"/>
        <v>-7.0700800000000044</v>
      </c>
      <c r="BS225" s="115">
        <f t="shared" si="138"/>
        <v>-16.600000000000001</v>
      </c>
      <c r="BT225" s="115">
        <f t="shared" si="139"/>
        <v>-11</v>
      </c>
      <c r="BV225" s="116" t="e">
        <f t="shared" si="140"/>
        <v>#DIV/0!</v>
      </c>
      <c r="BW225" s="116">
        <f t="shared" si="141"/>
        <v>0</v>
      </c>
      <c r="BX225" s="116" t="e">
        <f t="shared" si="142"/>
        <v>#DIV/0!</v>
      </c>
      <c r="BY225" s="116">
        <f t="shared" si="143"/>
        <v>0</v>
      </c>
      <c r="BZ225" s="116">
        <f t="shared" si="144"/>
        <v>-0.25</v>
      </c>
      <c r="CA225" s="116">
        <f t="shared" si="145"/>
        <v>0</v>
      </c>
      <c r="CB225" s="116">
        <f t="shared" si="146"/>
        <v>-0.10000000000000009</v>
      </c>
      <c r="CC225" s="116">
        <f t="shared" si="147"/>
        <v>0</v>
      </c>
      <c r="CD225" s="116">
        <f t="shared" si="148"/>
        <v>-0.28000000000000008</v>
      </c>
      <c r="CE225" s="116">
        <f t="shared" si="149"/>
        <v>-0.10000000000000009</v>
      </c>
      <c r="CF225" s="116">
        <f t="shared" si="150"/>
        <v>-0.35200000000000009</v>
      </c>
      <c r="CG225" s="116">
        <f t="shared" si="151"/>
        <v>-0.28000000000000008</v>
      </c>
      <c r="CH225" s="116">
        <f t="shared" si="152"/>
        <v>-0.74187551867219936</v>
      </c>
      <c r="CI225" s="116">
        <f t="shared" si="153"/>
        <v>-0.25942857142857151</v>
      </c>
      <c r="CJ225" s="116">
        <f t="shared" si="154"/>
        <v>-0.73339428571428578</v>
      </c>
      <c r="CK225" s="116">
        <f t="shared" si="155"/>
        <v>-0.30880000000000013</v>
      </c>
      <c r="CL225" s="116">
        <f t="shared" si="156"/>
        <v>-0.73653082352941179</v>
      </c>
      <c r="CM225" s="116">
        <f t="shared" si="157"/>
        <v>-0.32136727272727295</v>
      </c>
      <c r="CN225" s="116">
        <f t="shared" si="158"/>
        <v>-0.75454545454545463</v>
      </c>
      <c r="CO225" s="116">
        <f t="shared" si="159"/>
        <v>-0.37931034482758619</v>
      </c>
    </row>
    <row r="226" spans="1:93" ht="14.5" thickBot="1">
      <c r="A226" s="32" t="s">
        <v>245</v>
      </c>
      <c r="B226" s="33" t="s">
        <v>14</v>
      </c>
      <c r="C226" s="33">
        <v>1</v>
      </c>
      <c r="D226" s="33">
        <v>1</v>
      </c>
      <c r="E226" s="33">
        <v>1</v>
      </c>
      <c r="F226" s="33"/>
      <c r="G226" s="33"/>
      <c r="H226" s="33"/>
      <c r="I226" s="33"/>
      <c r="K226" s="103">
        <f>_xlfn.XLOOKUP($C226,'SQUO grid'!$B$4:$B$18,'SQUO grid'!C$4:C$18,"error",0,1)</f>
        <v>0</v>
      </c>
      <c r="L226" s="103">
        <f>_xlfn.XLOOKUP($C226,'SQUO grid'!$B$4:$B$18,'SQUO grid'!D$4:D$18,"error",0,1)</f>
        <v>2</v>
      </c>
      <c r="M226" s="103">
        <f>_xlfn.XLOOKUP($C226,'SQUO grid'!$B$4:$B$18,'SQUO grid'!E$4:E$18,"error",0,1)</f>
        <v>0</v>
      </c>
      <c r="N226" s="103">
        <f>_xlfn.XLOOKUP($C226,'SQUO grid'!$B$4:$B$18,'SQUO grid'!F$4:F$18,"error",0,1)</f>
        <v>3</v>
      </c>
      <c r="O226" s="103">
        <f>_xlfn.XLOOKUP($C226,'SQUO grid'!$B$4:$B$18,'SQUO grid'!G$4:G$18,"error",0,1)</f>
        <v>2</v>
      </c>
      <c r="P226" s="103">
        <f>_xlfn.XLOOKUP($C226,'SQUO grid'!$B$4:$B$18,'SQUO grid'!H$4:H$18,"error",0,1)</f>
        <v>5</v>
      </c>
      <c r="Q226" s="103">
        <f>_xlfn.XLOOKUP($C226,'SQUO grid'!$B$4:$B$18,'SQUO grid'!I$4:I$18,"error",0,1)</f>
        <v>2</v>
      </c>
      <c r="R226" s="103">
        <f>_xlfn.XLOOKUP($C226,'SQUO grid'!$B$4:$B$18,'SQUO grid'!J$4:J$18,"error",0,1)</f>
        <v>6</v>
      </c>
      <c r="S226" s="103">
        <f>_xlfn.XLOOKUP($C226,'SQUO grid'!$B$4:$B$18,'SQUO grid'!K$4:K$18,"error",0,1)</f>
        <v>3</v>
      </c>
      <c r="T226" s="103">
        <f>_xlfn.XLOOKUP($C226,'SQUO grid'!$B$4:$B$18,'SQUO grid'!L$4:L$18,"error",0,1)</f>
        <v>8</v>
      </c>
      <c r="U226" s="103">
        <f>_xlfn.XLOOKUP($C226,'SQUO grid'!$B$4:$B$18,'SQUO grid'!M$4:M$18,"error",0,1)</f>
        <v>4</v>
      </c>
      <c r="V226" s="103">
        <f>_xlfn.XLOOKUP($C226,'SQUO grid'!$B$4:$B$18,'SQUO grid'!N$4:N$18,"error",0,1)</f>
        <v>12</v>
      </c>
      <c r="W226" s="103">
        <f>_xlfn.XLOOKUP($C226,'SQUO grid'!$B$4:$B$18,'SQUO grid'!O$4:O$18,"error",0,1)</f>
        <v>12.05</v>
      </c>
      <c r="X226" s="103">
        <f>_xlfn.XLOOKUP($C226,'SQUO grid'!$B$4:$B$18,'SQUO grid'!P$4:P$18,"error",0,1)</f>
        <v>14</v>
      </c>
      <c r="Y226" s="103">
        <f>_xlfn.XLOOKUP($C226,'SQUO grid'!$B$4:$B$18,'SQUO grid'!Q$4:Q$18,"error",0,1)</f>
        <v>14</v>
      </c>
      <c r="Z226" s="103">
        <f>_xlfn.XLOOKUP($C226,'SQUO grid'!$B$4:$B$18,'SQUO grid'!R$4:R$18,"error",0,1)</f>
        <v>18</v>
      </c>
      <c r="AA226" s="103">
        <f>_xlfn.XLOOKUP($C226,'SQUO grid'!$B$4:$B$18,'SQUO grid'!S$4:S$18,"error",0,1)</f>
        <v>17</v>
      </c>
      <c r="AB226" s="103">
        <f>_xlfn.XLOOKUP($C226,'SQUO grid'!$B$4:$B$18,'SQUO grid'!T$4:T$18,"error",0,1)</f>
        <v>22</v>
      </c>
      <c r="AC226" s="103">
        <f>_xlfn.XLOOKUP($C226,'SQUO grid'!$B$4:$B$18,'SQUO grid'!U$4:U$18,"error",0,1)</f>
        <v>22</v>
      </c>
      <c r="AD226" s="103">
        <f>_xlfn.XLOOKUP($C226,'SQUO grid'!$B$4:$B$18,'SQUO grid'!V$4:V$18,"error",0,1)</f>
        <v>29</v>
      </c>
      <c r="AF226" s="103">
        <f>_xlfn.XLOOKUP($D226,'Compiled grid proposal'!$C$5:$C$22,'Compiled grid proposal'!D$5:D$22,"error",0,1)</f>
        <v>0.6</v>
      </c>
      <c r="AG226" s="103">
        <f>_xlfn.XLOOKUP($D226,'Compiled grid proposal'!$C$5:$C$22,'Compiled grid proposal'!E$5:E$22,"error",0,1)</f>
        <v>2</v>
      </c>
      <c r="AH226" s="103">
        <f>_xlfn.XLOOKUP($D226,'Compiled grid proposal'!$C$5:$C$22,'Compiled grid proposal'!F$5:F$22,"error",0,1)</f>
        <v>0.89999999999999991</v>
      </c>
      <c r="AI226" s="103">
        <f>_xlfn.XLOOKUP($D226,'Compiled grid proposal'!$C$5:$C$22,'Compiled grid proposal'!G$5:G$22,"error",0,1)</f>
        <v>3</v>
      </c>
      <c r="AJ226" s="103">
        <f>_xlfn.XLOOKUP($D226,'Compiled grid proposal'!$C$5:$C$22,'Compiled grid proposal'!H$5:H$22,"error",0,1)</f>
        <v>1.5</v>
      </c>
      <c r="AK226" s="103">
        <f>_xlfn.XLOOKUP($D226,'Compiled grid proposal'!$C$5:$C$22,'Compiled grid proposal'!I$5:I$22,"error",0,1)</f>
        <v>5</v>
      </c>
      <c r="AL226" s="103">
        <f>_xlfn.XLOOKUP($D226,'Compiled grid proposal'!$C$5:$C$22,'Compiled grid proposal'!J$5:J$22,"error",0,1)</f>
        <v>1.7999999999999998</v>
      </c>
      <c r="AM226" s="103">
        <f>_xlfn.XLOOKUP($D226,'Compiled grid proposal'!$C$5:$C$22,'Compiled grid proposal'!K$5:K$22,"error",0,1)</f>
        <v>6</v>
      </c>
      <c r="AN226" s="103">
        <f>_xlfn.XLOOKUP($D226,'Compiled grid proposal'!$C$5:$C$22,'Compiled grid proposal'!L$5:L$22,"error",0,1)</f>
        <v>2.1599999999999997</v>
      </c>
      <c r="AO226" s="103">
        <f>_xlfn.XLOOKUP($D226,'Compiled grid proposal'!$C$5:$C$22,'Compiled grid proposal'!M$5:M$22,"error",0,1)</f>
        <v>7.1999999999999993</v>
      </c>
      <c r="AP226" s="103">
        <f>_xlfn.XLOOKUP($D226,'Compiled grid proposal'!$C$5:$C$22,'Compiled grid proposal'!N$5:N$22,"error",0,1)</f>
        <v>2.5919999999999996</v>
      </c>
      <c r="AQ226" s="103">
        <f>_xlfn.XLOOKUP($D226,'Compiled grid proposal'!$C$5:$C$22,'Compiled grid proposal'!O$5:O$22,"error",0,1)</f>
        <v>8.6399999999999988</v>
      </c>
      <c r="AR226" s="103">
        <f>_xlfn.XLOOKUP($D226,'Compiled grid proposal'!$C$5:$C$22,'Compiled grid proposal'!P$5:P$22,"error",0,1)</f>
        <v>3.1103999999999994</v>
      </c>
      <c r="AS226" s="103">
        <f>_xlfn.XLOOKUP($D226,'Compiled grid proposal'!$C$5:$C$22,'Compiled grid proposal'!Q$5:Q$22,"error",0,1)</f>
        <v>10.367999999999999</v>
      </c>
      <c r="AT226" s="103">
        <f>_xlfn.XLOOKUP($D226,'Compiled grid proposal'!$C$5:$C$22,'Compiled grid proposal'!R$5:R$22,"error",0,1)</f>
        <v>3.7324799999999989</v>
      </c>
      <c r="AU226" s="103">
        <f>_xlfn.XLOOKUP($D226,'Compiled grid proposal'!$C$5:$C$22,'Compiled grid proposal'!S$5:S$22,"error",0,1)</f>
        <v>12.441599999999998</v>
      </c>
      <c r="AV226" s="103">
        <f>_xlfn.XLOOKUP($D226,'Compiled grid proposal'!$C$5:$C$22,'Compiled grid proposal'!T$5:T$22,"error",0,1)</f>
        <v>4.4789759999999985</v>
      </c>
      <c r="AW226" s="103">
        <f>_xlfn.XLOOKUP($D226,'Compiled grid proposal'!$C$5:$C$22,'Compiled grid proposal'!U$5:U$22,"error",0,1)</f>
        <v>14.929919999999996</v>
      </c>
      <c r="AX226" s="103">
        <f>_xlfn.XLOOKUP($D226,'Compiled grid proposal'!$C$5:$C$22,'Compiled grid proposal'!V$5:V$22,"error",0,1)</f>
        <v>5.3999999999999995</v>
      </c>
      <c r="AY226" s="103">
        <f>_xlfn.XLOOKUP($D226,'Compiled grid proposal'!$C$5:$C$22,'Compiled grid proposal'!W$5:W$22,"error",0,1)</f>
        <v>18</v>
      </c>
      <c r="BA226" s="115">
        <f t="shared" si="120"/>
        <v>0.6</v>
      </c>
      <c r="BB226" s="115">
        <f t="shared" si="121"/>
        <v>0</v>
      </c>
      <c r="BC226" s="115">
        <f t="shared" si="122"/>
        <v>0.89999999999999991</v>
      </c>
      <c r="BD226" s="115">
        <f t="shared" si="123"/>
        <v>0</v>
      </c>
      <c r="BE226" s="115">
        <f t="shared" si="124"/>
        <v>-0.5</v>
      </c>
      <c r="BF226" s="115">
        <f t="shared" si="125"/>
        <v>0</v>
      </c>
      <c r="BG226" s="115">
        <f t="shared" si="126"/>
        <v>-0.20000000000000018</v>
      </c>
      <c r="BH226" s="115">
        <f t="shared" si="127"/>
        <v>0</v>
      </c>
      <c r="BI226" s="115">
        <f t="shared" si="128"/>
        <v>-0.8400000000000003</v>
      </c>
      <c r="BJ226" s="115">
        <f t="shared" si="129"/>
        <v>-0.80000000000000071</v>
      </c>
      <c r="BK226" s="115">
        <f t="shared" si="130"/>
        <v>-1.4080000000000004</v>
      </c>
      <c r="BL226" s="115">
        <f t="shared" si="131"/>
        <v>-3.3600000000000012</v>
      </c>
      <c r="BM226" s="115">
        <f t="shared" si="132"/>
        <v>-8.9396000000000022</v>
      </c>
      <c r="BN226" s="115">
        <f t="shared" si="133"/>
        <v>-3.6320000000000014</v>
      </c>
      <c r="BO226" s="115">
        <f t="shared" si="134"/>
        <v>-10.267520000000001</v>
      </c>
      <c r="BP226" s="115">
        <f t="shared" si="135"/>
        <v>-5.5584000000000024</v>
      </c>
      <c r="BQ226" s="115">
        <f t="shared" si="136"/>
        <v>-12.521024000000001</v>
      </c>
      <c r="BR226" s="115">
        <f t="shared" si="137"/>
        <v>-7.0700800000000044</v>
      </c>
      <c r="BS226" s="115">
        <f t="shared" si="138"/>
        <v>-16.600000000000001</v>
      </c>
      <c r="BT226" s="115">
        <f t="shared" si="139"/>
        <v>-11</v>
      </c>
      <c r="BV226" s="116" t="e">
        <f t="shared" si="140"/>
        <v>#DIV/0!</v>
      </c>
      <c r="BW226" s="116">
        <f t="shared" si="141"/>
        <v>0</v>
      </c>
      <c r="BX226" s="116" t="e">
        <f t="shared" si="142"/>
        <v>#DIV/0!</v>
      </c>
      <c r="BY226" s="116">
        <f t="shared" si="143"/>
        <v>0</v>
      </c>
      <c r="BZ226" s="116">
        <f t="shared" si="144"/>
        <v>-0.25</v>
      </c>
      <c r="CA226" s="116">
        <f t="shared" si="145"/>
        <v>0</v>
      </c>
      <c r="CB226" s="116">
        <f t="shared" si="146"/>
        <v>-0.10000000000000009</v>
      </c>
      <c r="CC226" s="116">
        <f t="shared" si="147"/>
        <v>0</v>
      </c>
      <c r="CD226" s="116">
        <f t="shared" si="148"/>
        <v>-0.28000000000000008</v>
      </c>
      <c r="CE226" s="116">
        <f t="shared" si="149"/>
        <v>-0.10000000000000009</v>
      </c>
      <c r="CF226" s="116">
        <f t="shared" si="150"/>
        <v>-0.35200000000000009</v>
      </c>
      <c r="CG226" s="116">
        <f t="shared" si="151"/>
        <v>-0.28000000000000008</v>
      </c>
      <c r="CH226" s="116">
        <f t="shared" si="152"/>
        <v>-0.74187551867219936</v>
      </c>
      <c r="CI226" s="116">
        <f t="shared" si="153"/>
        <v>-0.25942857142857151</v>
      </c>
      <c r="CJ226" s="116">
        <f t="shared" si="154"/>
        <v>-0.73339428571428578</v>
      </c>
      <c r="CK226" s="116">
        <f t="shared" si="155"/>
        <v>-0.30880000000000013</v>
      </c>
      <c r="CL226" s="116">
        <f t="shared" si="156"/>
        <v>-0.73653082352941179</v>
      </c>
      <c r="CM226" s="116">
        <f t="shared" si="157"/>
        <v>-0.32136727272727295</v>
      </c>
      <c r="CN226" s="116">
        <f t="shared" si="158"/>
        <v>-0.75454545454545463</v>
      </c>
      <c r="CO226" s="116">
        <f t="shared" si="159"/>
        <v>-0.37931034482758619</v>
      </c>
    </row>
    <row r="227" spans="1:93" ht="14.5" thickBot="1">
      <c r="A227" s="32" t="s">
        <v>246</v>
      </c>
      <c r="B227" s="33" t="s">
        <v>14</v>
      </c>
      <c r="C227" s="97">
        <v>1</v>
      </c>
      <c r="D227" s="33">
        <v>1</v>
      </c>
      <c r="E227" s="33">
        <v>1</v>
      </c>
      <c r="F227" s="33"/>
      <c r="G227" s="33"/>
      <c r="H227" s="33"/>
      <c r="I227" s="33"/>
      <c r="K227" s="103">
        <f>_xlfn.XLOOKUP($C227,'SQUO grid'!$B$4:$B$18,'SQUO grid'!C$4:C$18,"error",0,1)</f>
        <v>0</v>
      </c>
      <c r="L227" s="103">
        <f>_xlfn.XLOOKUP($C227,'SQUO grid'!$B$4:$B$18,'SQUO grid'!D$4:D$18,"error",0,1)</f>
        <v>2</v>
      </c>
      <c r="M227" s="103">
        <f>_xlfn.XLOOKUP($C227,'SQUO grid'!$B$4:$B$18,'SQUO grid'!E$4:E$18,"error",0,1)</f>
        <v>0</v>
      </c>
      <c r="N227" s="103">
        <f>_xlfn.XLOOKUP($C227,'SQUO grid'!$B$4:$B$18,'SQUO grid'!F$4:F$18,"error",0,1)</f>
        <v>3</v>
      </c>
      <c r="O227" s="103">
        <f>_xlfn.XLOOKUP($C227,'SQUO grid'!$B$4:$B$18,'SQUO grid'!G$4:G$18,"error",0,1)</f>
        <v>2</v>
      </c>
      <c r="P227" s="103">
        <f>_xlfn.XLOOKUP($C227,'SQUO grid'!$B$4:$B$18,'SQUO grid'!H$4:H$18,"error",0,1)</f>
        <v>5</v>
      </c>
      <c r="Q227" s="103">
        <f>_xlfn.XLOOKUP($C227,'SQUO grid'!$B$4:$B$18,'SQUO grid'!I$4:I$18,"error",0,1)</f>
        <v>2</v>
      </c>
      <c r="R227" s="103">
        <f>_xlfn.XLOOKUP($C227,'SQUO grid'!$B$4:$B$18,'SQUO grid'!J$4:J$18,"error",0,1)</f>
        <v>6</v>
      </c>
      <c r="S227" s="103">
        <f>_xlfn.XLOOKUP($C227,'SQUO grid'!$B$4:$B$18,'SQUO grid'!K$4:K$18,"error",0,1)</f>
        <v>3</v>
      </c>
      <c r="T227" s="103">
        <f>_xlfn.XLOOKUP($C227,'SQUO grid'!$B$4:$B$18,'SQUO grid'!L$4:L$18,"error",0,1)</f>
        <v>8</v>
      </c>
      <c r="U227" s="103">
        <f>_xlfn.XLOOKUP($C227,'SQUO grid'!$B$4:$B$18,'SQUO grid'!M$4:M$18,"error",0,1)</f>
        <v>4</v>
      </c>
      <c r="V227" s="103">
        <f>_xlfn.XLOOKUP($C227,'SQUO grid'!$B$4:$B$18,'SQUO grid'!N$4:N$18,"error",0,1)</f>
        <v>12</v>
      </c>
      <c r="W227" s="103">
        <f>_xlfn.XLOOKUP($C227,'SQUO grid'!$B$4:$B$18,'SQUO grid'!O$4:O$18,"error",0,1)</f>
        <v>12.05</v>
      </c>
      <c r="X227" s="103">
        <f>_xlfn.XLOOKUP($C227,'SQUO grid'!$B$4:$B$18,'SQUO grid'!P$4:P$18,"error",0,1)</f>
        <v>14</v>
      </c>
      <c r="Y227" s="103">
        <f>_xlfn.XLOOKUP($C227,'SQUO grid'!$B$4:$B$18,'SQUO grid'!Q$4:Q$18,"error",0,1)</f>
        <v>14</v>
      </c>
      <c r="Z227" s="103">
        <f>_xlfn.XLOOKUP($C227,'SQUO grid'!$B$4:$B$18,'SQUO grid'!R$4:R$18,"error",0,1)</f>
        <v>18</v>
      </c>
      <c r="AA227" s="103">
        <f>_xlfn.XLOOKUP($C227,'SQUO grid'!$B$4:$B$18,'SQUO grid'!S$4:S$18,"error",0,1)</f>
        <v>17</v>
      </c>
      <c r="AB227" s="103">
        <f>_xlfn.XLOOKUP($C227,'SQUO grid'!$B$4:$B$18,'SQUO grid'!T$4:T$18,"error",0,1)</f>
        <v>22</v>
      </c>
      <c r="AC227" s="103">
        <f>_xlfn.XLOOKUP($C227,'SQUO grid'!$B$4:$B$18,'SQUO grid'!U$4:U$18,"error",0,1)</f>
        <v>22</v>
      </c>
      <c r="AD227" s="103">
        <f>_xlfn.XLOOKUP($C227,'SQUO grid'!$B$4:$B$18,'SQUO grid'!V$4:V$18,"error",0,1)</f>
        <v>29</v>
      </c>
      <c r="AF227" s="103">
        <f>_xlfn.XLOOKUP($D227,'Compiled grid proposal'!$C$5:$C$22,'Compiled grid proposal'!D$5:D$22,"error",0,1)</f>
        <v>0.6</v>
      </c>
      <c r="AG227" s="103">
        <f>_xlfn.XLOOKUP($D227,'Compiled grid proposal'!$C$5:$C$22,'Compiled grid proposal'!E$5:E$22,"error",0,1)</f>
        <v>2</v>
      </c>
      <c r="AH227" s="103">
        <f>_xlfn.XLOOKUP($D227,'Compiled grid proposal'!$C$5:$C$22,'Compiled grid proposal'!F$5:F$22,"error",0,1)</f>
        <v>0.89999999999999991</v>
      </c>
      <c r="AI227" s="103">
        <f>_xlfn.XLOOKUP($D227,'Compiled grid proposal'!$C$5:$C$22,'Compiled grid proposal'!G$5:G$22,"error",0,1)</f>
        <v>3</v>
      </c>
      <c r="AJ227" s="103">
        <f>_xlfn.XLOOKUP($D227,'Compiled grid proposal'!$C$5:$C$22,'Compiled grid proposal'!H$5:H$22,"error",0,1)</f>
        <v>1.5</v>
      </c>
      <c r="AK227" s="103">
        <f>_xlfn.XLOOKUP($D227,'Compiled grid proposal'!$C$5:$C$22,'Compiled grid proposal'!I$5:I$22,"error",0,1)</f>
        <v>5</v>
      </c>
      <c r="AL227" s="103">
        <f>_xlfn.XLOOKUP($D227,'Compiled grid proposal'!$C$5:$C$22,'Compiled grid proposal'!J$5:J$22,"error",0,1)</f>
        <v>1.7999999999999998</v>
      </c>
      <c r="AM227" s="103">
        <f>_xlfn.XLOOKUP($D227,'Compiled grid proposal'!$C$5:$C$22,'Compiled grid proposal'!K$5:K$22,"error",0,1)</f>
        <v>6</v>
      </c>
      <c r="AN227" s="103">
        <f>_xlfn.XLOOKUP($D227,'Compiled grid proposal'!$C$5:$C$22,'Compiled grid proposal'!L$5:L$22,"error",0,1)</f>
        <v>2.1599999999999997</v>
      </c>
      <c r="AO227" s="103">
        <f>_xlfn.XLOOKUP($D227,'Compiled grid proposal'!$C$5:$C$22,'Compiled grid proposal'!M$5:M$22,"error",0,1)</f>
        <v>7.1999999999999993</v>
      </c>
      <c r="AP227" s="103">
        <f>_xlfn.XLOOKUP($D227,'Compiled grid proposal'!$C$5:$C$22,'Compiled grid proposal'!N$5:N$22,"error",0,1)</f>
        <v>2.5919999999999996</v>
      </c>
      <c r="AQ227" s="103">
        <f>_xlfn.XLOOKUP($D227,'Compiled grid proposal'!$C$5:$C$22,'Compiled grid proposal'!O$5:O$22,"error",0,1)</f>
        <v>8.6399999999999988</v>
      </c>
      <c r="AR227" s="103">
        <f>_xlfn.XLOOKUP($D227,'Compiled grid proposal'!$C$5:$C$22,'Compiled grid proposal'!P$5:P$22,"error",0,1)</f>
        <v>3.1103999999999994</v>
      </c>
      <c r="AS227" s="103">
        <f>_xlfn.XLOOKUP($D227,'Compiled grid proposal'!$C$5:$C$22,'Compiled grid proposal'!Q$5:Q$22,"error",0,1)</f>
        <v>10.367999999999999</v>
      </c>
      <c r="AT227" s="103">
        <f>_xlfn.XLOOKUP($D227,'Compiled grid proposal'!$C$5:$C$22,'Compiled grid proposal'!R$5:R$22,"error",0,1)</f>
        <v>3.7324799999999989</v>
      </c>
      <c r="AU227" s="103">
        <f>_xlfn.XLOOKUP($D227,'Compiled grid proposal'!$C$5:$C$22,'Compiled grid proposal'!S$5:S$22,"error",0,1)</f>
        <v>12.441599999999998</v>
      </c>
      <c r="AV227" s="103">
        <f>_xlfn.XLOOKUP($D227,'Compiled grid proposal'!$C$5:$C$22,'Compiled grid proposal'!T$5:T$22,"error",0,1)</f>
        <v>4.4789759999999985</v>
      </c>
      <c r="AW227" s="103">
        <f>_xlfn.XLOOKUP($D227,'Compiled grid proposal'!$C$5:$C$22,'Compiled grid proposal'!U$5:U$22,"error",0,1)</f>
        <v>14.929919999999996</v>
      </c>
      <c r="AX227" s="103">
        <f>_xlfn.XLOOKUP($D227,'Compiled grid proposal'!$C$5:$C$22,'Compiled grid proposal'!V$5:V$22,"error",0,1)</f>
        <v>5.3999999999999995</v>
      </c>
      <c r="AY227" s="103">
        <f>_xlfn.XLOOKUP($D227,'Compiled grid proposal'!$C$5:$C$22,'Compiled grid proposal'!W$5:W$22,"error",0,1)</f>
        <v>18</v>
      </c>
      <c r="BA227" s="115">
        <f t="shared" si="120"/>
        <v>0.6</v>
      </c>
      <c r="BB227" s="115">
        <f t="shared" si="121"/>
        <v>0</v>
      </c>
      <c r="BC227" s="115">
        <f t="shared" si="122"/>
        <v>0.89999999999999991</v>
      </c>
      <c r="BD227" s="115">
        <f t="shared" si="123"/>
        <v>0</v>
      </c>
      <c r="BE227" s="115">
        <f t="shared" si="124"/>
        <v>-0.5</v>
      </c>
      <c r="BF227" s="115">
        <f t="shared" si="125"/>
        <v>0</v>
      </c>
      <c r="BG227" s="115">
        <f t="shared" si="126"/>
        <v>-0.20000000000000018</v>
      </c>
      <c r="BH227" s="115">
        <f t="shared" si="127"/>
        <v>0</v>
      </c>
      <c r="BI227" s="115">
        <f t="shared" si="128"/>
        <v>-0.8400000000000003</v>
      </c>
      <c r="BJ227" s="115">
        <f t="shared" si="129"/>
        <v>-0.80000000000000071</v>
      </c>
      <c r="BK227" s="115">
        <f t="shared" si="130"/>
        <v>-1.4080000000000004</v>
      </c>
      <c r="BL227" s="115">
        <f t="shared" si="131"/>
        <v>-3.3600000000000012</v>
      </c>
      <c r="BM227" s="115">
        <f t="shared" si="132"/>
        <v>-8.9396000000000022</v>
      </c>
      <c r="BN227" s="115">
        <f t="shared" si="133"/>
        <v>-3.6320000000000014</v>
      </c>
      <c r="BO227" s="115">
        <f t="shared" si="134"/>
        <v>-10.267520000000001</v>
      </c>
      <c r="BP227" s="115">
        <f t="shared" si="135"/>
        <v>-5.5584000000000024</v>
      </c>
      <c r="BQ227" s="115">
        <f t="shared" si="136"/>
        <v>-12.521024000000001</v>
      </c>
      <c r="BR227" s="115">
        <f t="shared" si="137"/>
        <v>-7.0700800000000044</v>
      </c>
      <c r="BS227" s="115">
        <f t="shared" si="138"/>
        <v>-16.600000000000001</v>
      </c>
      <c r="BT227" s="115">
        <f t="shared" si="139"/>
        <v>-11</v>
      </c>
      <c r="BV227" s="116" t="e">
        <f t="shared" si="140"/>
        <v>#DIV/0!</v>
      </c>
      <c r="BW227" s="116">
        <f t="shared" si="141"/>
        <v>0</v>
      </c>
      <c r="BX227" s="116" t="e">
        <f t="shared" si="142"/>
        <v>#DIV/0!</v>
      </c>
      <c r="BY227" s="116">
        <f t="shared" si="143"/>
        <v>0</v>
      </c>
      <c r="BZ227" s="116">
        <f t="shared" si="144"/>
        <v>-0.25</v>
      </c>
      <c r="CA227" s="116">
        <f t="shared" si="145"/>
        <v>0</v>
      </c>
      <c r="CB227" s="116">
        <f t="shared" si="146"/>
        <v>-0.10000000000000009</v>
      </c>
      <c r="CC227" s="116">
        <f t="shared" si="147"/>
        <v>0</v>
      </c>
      <c r="CD227" s="116">
        <f t="shared" si="148"/>
        <v>-0.28000000000000008</v>
      </c>
      <c r="CE227" s="116">
        <f t="shared" si="149"/>
        <v>-0.10000000000000009</v>
      </c>
      <c r="CF227" s="116">
        <f t="shared" si="150"/>
        <v>-0.35200000000000009</v>
      </c>
      <c r="CG227" s="116">
        <f t="shared" si="151"/>
        <v>-0.28000000000000008</v>
      </c>
      <c r="CH227" s="116">
        <f t="shared" si="152"/>
        <v>-0.74187551867219936</v>
      </c>
      <c r="CI227" s="116">
        <f t="shared" si="153"/>
        <v>-0.25942857142857151</v>
      </c>
      <c r="CJ227" s="116">
        <f t="shared" si="154"/>
        <v>-0.73339428571428578</v>
      </c>
      <c r="CK227" s="116">
        <f t="shared" si="155"/>
        <v>-0.30880000000000013</v>
      </c>
      <c r="CL227" s="116">
        <f t="shared" si="156"/>
        <v>-0.73653082352941179</v>
      </c>
      <c r="CM227" s="116">
        <f t="shared" si="157"/>
        <v>-0.32136727272727295</v>
      </c>
      <c r="CN227" s="116">
        <f t="shared" si="158"/>
        <v>-0.75454545454545463</v>
      </c>
      <c r="CO227" s="116">
        <f t="shared" si="159"/>
        <v>-0.37931034482758619</v>
      </c>
    </row>
    <row r="228" spans="1:93" ht="14.5" thickBot="1">
      <c r="A228" s="32" t="s">
        <v>247</v>
      </c>
      <c r="B228" s="33" t="s">
        <v>14</v>
      </c>
      <c r="C228" s="97">
        <v>1</v>
      </c>
      <c r="D228" s="33">
        <v>1</v>
      </c>
      <c r="E228" s="33">
        <v>1</v>
      </c>
      <c r="F228" s="33"/>
      <c r="G228" s="33"/>
      <c r="H228" s="33"/>
      <c r="I228" s="33"/>
      <c r="K228" s="103">
        <f>_xlfn.XLOOKUP($C228,'SQUO grid'!$B$4:$B$18,'SQUO grid'!C$4:C$18,"error",0,1)</f>
        <v>0</v>
      </c>
      <c r="L228" s="103">
        <f>_xlfn.XLOOKUP($C228,'SQUO grid'!$B$4:$B$18,'SQUO grid'!D$4:D$18,"error",0,1)</f>
        <v>2</v>
      </c>
      <c r="M228" s="103">
        <f>_xlfn.XLOOKUP($C228,'SQUO grid'!$B$4:$B$18,'SQUO grid'!E$4:E$18,"error",0,1)</f>
        <v>0</v>
      </c>
      <c r="N228" s="103">
        <f>_xlfn.XLOOKUP($C228,'SQUO grid'!$B$4:$B$18,'SQUO grid'!F$4:F$18,"error",0,1)</f>
        <v>3</v>
      </c>
      <c r="O228" s="103">
        <f>_xlfn.XLOOKUP($C228,'SQUO grid'!$B$4:$B$18,'SQUO grid'!G$4:G$18,"error",0,1)</f>
        <v>2</v>
      </c>
      <c r="P228" s="103">
        <f>_xlfn.XLOOKUP($C228,'SQUO grid'!$B$4:$B$18,'SQUO grid'!H$4:H$18,"error",0,1)</f>
        <v>5</v>
      </c>
      <c r="Q228" s="103">
        <f>_xlfn.XLOOKUP($C228,'SQUO grid'!$B$4:$B$18,'SQUO grid'!I$4:I$18,"error",0,1)</f>
        <v>2</v>
      </c>
      <c r="R228" s="103">
        <f>_xlfn.XLOOKUP($C228,'SQUO grid'!$B$4:$B$18,'SQUO grid'!J$4:J$18,"error",0,1)</f>
        <v>6</v>
      </c>
      <c r="S228" s="103">
        <f>_xlfn.XLOOKUP($C228,'SQUO grid'!$B$4:$B$18,'SQUO grid'!K$4:K$18,"error",0,1)</f>
        <v>3</v>
      </c>
      <c r="T228" s="103">
        <f>_xlfn.XLOOKUP($C228,'SQUO grid'!$B$4:$B$18,'SQUO grid'!L$4:L$18,"error",0,1)</f>
        <v>8</v>
      </c>
      <c r="U228" s="103">
        <f>_xlfn.XLOOKUP($C228,'SQUO grid'!$B$4:$B$18,'SQUO grid'!M$4:M$18,"error",0,1)</f>
        <v>4</v>
      </c>
      <c r="V228" s="103">
        <f>_xlfn.XLOOKUP($C228,'SQUO grid'!$B$4:$B$18,'SQUO grid'!N$4:N$18,"error",0,1)</f>
        <v>12</v>
      </c>
      <c r="W228" s="103">
        <f>_xlfn.XLOOKUP($C228,'SQUO grid'!$B$4:$B$18,'SQUO grid'!O$4:O$18,"error",0,1)</f>
        <v>12.05</v>
      </c>
      <c r="X228" s="103">
        <f>_xlfn.XLOOKUP($C228,'SQUO grid'!$B$4:$B$18,'SQUO grid'!P$4:P$18,"error",0,1)</f>
        <v>14</v>
      </c>
      <c r="Y228" s="103">
        <f>_xlfn.XLOOKUP($C228,'SQUO grid'!$B$4:$B$18,'SQUO grid'!Q$4:Q$18,"error",0,1)</f>
        <v>14</v>
      </c>
      <c r="Z228" s="103">
        <f>_xlfn.XLOOKUP($C228,'SQUO grid'!$B$4:$B$18,'SQUO grid'!R$4:R$18,"error",0,1)</f>
        <v>18</v>
      </c>
      <c r="AA228" s="103">
        <f>_xlfn.XLOOKUP($C228,'SQUO grid'!$B$4:$B$18,'SQUO grid'!S$4:S$18,"error",0,1)</f>
        <v>17</v>
      </c>
      <c r="AB228" s="103">
        <f>_xlfn.XLOOKUP($C228,'SQUO grid'!$B$4:$B$18,'SQUO grid'!T$4:T$18,"error",0,1)</f>
        <v>22</v>
      </c>
      <c r="AC228" s="103">
        <f>_xlfn.XLOOKUP($C228,'SQUO grid'!$B$4:$B$18,'SQUO grid'!U$4:U$18,"error",0,1)</f>
        <v>22</v>
      </c>
      <c r="AD228" s="103">
        <f>_xlfn.XLOOKUP($C228,'SQUO grid'!$B$4:$B$18,'SQUO grid'!V$4:V$18,"error",0,1)</f>
        <v>29</v>
      </c>
      <c r="AF228" s="103">
        <f>_xlfn.XLOOKUP($D228,'Compiled grid proposal'!$C$5:$C$22,'Compiled grid proposal'!D$5:D$22,"error",0,1)</f>
        <v>0.6</v>
      </c>
      <c r="AG228" s="103">
        <f>_xlfn.XLOOKUP($D228,'Compiled grid proposal'!$C$5:$C$22,'Compiled grid proposal'!E$5:E$22,"error",0,1)</f>
        <v>2</v>
      </c>
      <c r="AH228" s="103">
        <f>_xlfn.XLOOKUP($D228,'Compiled grid proposal'!$C$5:$C$22,'Compiled grid proposal'!F$5:F$22,"error",0,1)</f>
        <v>0.89999999999999991</v>
      </c>
      <c r="AI228" s="103">
        <f>_xlfn.XLOOKUP($D228,'Compiled grid proposal'!$C$5:$C$22,'Compiled grid proposal'!G$5:G$22,"error",0,1)</f>
        <v>3</v>
      </c>
      <c r="AJ228" s="103">
        <f>_xlfn.XLOOKUP($D228,'Compiled grid proposal'!$C$5:$C$22,'Compiled grid proposal'!H$5:H$22,"error",0,1)</f>
        <v>1.5</v>
      </c>
      <c r="AK228" s="103">
        <f>_xlfn.XLOOKUP($D228,'Compiled grid proposal'!$C$5:$C$22,'Compiled grid proposal'!I$5:I$22,"error",0,1)</f>
        <v>5</v>
      </c>
      <c r="AL228" s="103">
        <f>_xlfn.XLOOKUP($D228,'Compiled grid proposal'!$C$5:$C$22,'Compiled grid proposal'!J$5:J$22,"error",0,1)</f>
        <v>1.7999999999999998</v>
      </c>
      <c r="AM228" s="103">
        <f>_xlfn.XLOOKUP($D228,'Compiled grid proposal'!$C$5:$C$22,'Compiled grid proposal'!K$5:K$22,"error",0,1)</f>
        <v>6</v>
      </c>
      <c r="AN228" s="103">
        <f>_xlfn.XLOOKUP($D228,'Compiled grid proposal'!$C$5:$C$22,'Compiled grid proposal'!L$5:L$22,"error",0,1)</f>
        <v>2.1599999999999997</v>
      </c>
      <c r="AO228" s="103">
        <f>_xlfn.XLOOKUP($D228,'Compiled grid proposal'!$C$5:$C$22,'Compiled grid proposal'!M$5:M$22,"error",0,1)</f>
        <v>7.1999999999999993</v>
      </c>
      <c r="AP228" s="103">
        <f>_xlfn.XLOOKUP($D228,'Compiled grid proposal'!$C$5:$C$22,'Compiled grid proposal'!N$5:N$22,"error",0,1)</f>
        <v>2.5919999999999996</v>
      </c>
      <c r="AQ228" s="103">
        <f>_xlfn.XLOOKUP($D228,'Compiled grid proposal'!$C$5:$C$22,'Compiled grid proposal'!O$5:O$22,"error",0,1)</f>
        <v>8.6399999999999988</v>
      </c>
      <c r="AR228" s="103">
        <f>_xlfn.XLOOKUP($D228,'Compiled grid proposal'!$C$5:$C$22,'Compiled grid proposal'!P$5:P$22,"error",0,1)</f>
        <v>3.1103999999999994</v>
      </c>
      <c r="AS228" s="103">
        <f>_xlfn.XLOOKUP($D228,'Compiled grid proposal'!$C$5:$C$22,'Compiled grid proposal'!Q$5:Q$22,"error",0,1)</f>
        <v>10.367999999999999</v>
      </c>
      <c r="AT228" s="103">
        <f>_xlfn.XLOOKUP($D228,'Compiled grid proposal'!$C$5:$C$22,'Compiled grid proposal'!R$5:R$22,"error",0,1)</f>
        <v>3.7324799999999989</v>
      </c>
      <c r="AU228" s="103">
        <f>_xlfn.XLOOKUP($D228,'Compiled grid proposal'!$C$5:$C$22,'Compiled grid proposal'!S$5:S$22,"error",0,1)</f>
        <v>12.441599999999998</v>
      </c>
      <c r="AV228" s="103">
        <f>_xlfn.XLOOKUP($D228,'Compiled grid proposal'!$C$5:$C$22,'Compiled grid proposal'!T$5:T$22,"error",0,1)</f>
        <v>4.4789759999999985</v>
      </c>
      <c r="AW228" s="103">
        <f>_xlfn.XLOOKUP($D228,'Compiled grid proposal'!$C$5:$C$22,'Compiled grid proposal'!U$5:U$22,"error",0,1)</f>
        <v>14.929919999999996</v>
      </c>
      <c r="AX228" s="103">
        <f>_xlfn.XLOOKUP($D228,'Compiled grid proposal'!$C$5:$C$22,'Compiled grid proposal'!V$5:V$22,"error",0,1)</f>
        <v>5.3999999999999995</v>
      </c>
      <c r="AY228" s="103">
        <f>_xlfn.XLOOKUP($D228,'Compiled grid proposal'!$C$5:$C$22,'Compiled grid proposal'!W$5:W$22,"error",0,1)</f>
        <v>18</v>
      </c>
      <c r="BA228" s="115">
        <f t="shared" si="120"/>
        <v>0.6</v>
      </c>
      <c r="BB228" s="115">
        <f t="shared" si="121"/>
        <v>0</v>
      </c>
      <c r="BC228" s="115">
        <f t="shared" si="122"/>
        <v>0.89999999999999991</v>
      </c>
      <c r="BD228" s="115">
        <f t="shared" si="123"/>
        <v>0</v>
      </c>
      <c r="BE228" s="115">
        <f t="shared" si="124"/>
        <v>-0.5</v>
      </c>
      <c r="BF228" s="115">
        <f t="shared" si="125"/>
        <v>0</v>
      </c>
      <c r="BG228" s="115">
        <f t="shared" si="126"/>
        <v>-0.20000000000000018</v>
      </c>
      <c r="BH228" s="115">
        <f t="shared" si="127"/>
        <v>0</v>
      </c>
      <c r="BI228" s="115">
        <f t="shared" si="128"/>
        <v>-0.8400000000000003</v>
      </c>
      <c r="BJ228" s="115">
        <f t="shared" si="129"/>
        <v>-0.80000000000000071</v>
      </c>
      <c r="BK228" s="115">
        <f t="shared" si="130"/>
        <v>-1.4080000000000004</v>
      </c>
      <c r="BL228" s="115">
        <f t="shared" si="131"/>
        <v>-3.3600000000000012</v>
      </c>
      <c r="BM228" s="115">
        <f t="shared" si="132"/>
        <v>-8.9396000000000022</v>
      </c>
      <c r="BN228" s="115">
        <f t="shared" si="133"/>
        <v>-3.6320000000000014</v>
      </c>
      <c r="BO228" s="115">
        <f t="shared" si="134"/>
        <v>-10.267520000000001</v>
      </c>
      <c r="BP228" s="115">
        <f t="shared" si="135"/>
        <v>-5.5584000000000024</v>
      </c>
      <c r="BQ228" s="115">
        <f t="shared" si="136"/>
        <v>-12.521024000000001</v>
      </c>
      <c r="BR228" s="115">
        <f t="shared" si="137"/>
        <v>-7.0700800000000044</v>
      </c>
      <c r="BS228" s="115">
        <f t="shared" si="138"/>
        <v>-16.600000000000001</v>
      </c>
      <c r="BT228" s="115">
        <f t="shared" si="139"/>
        <v>-11</v>
      </c>
      <c r="BV228" s="116" t="e">
        <f t="shared" si="140"/>
        <v>#DIV/0!</v>
      </c>
      <c r="BW228" s="116">
        <f t="shared" si="141"/>
        <v>0</v>
      </c>
      <c r="BX228" s="116" t="e">
        <f t="shared" si="142"/>
        <v>#DIV/0!</v>
      </c>
      <c r="BY228" s="116">
        <f t="shared" si="143"/>
        <v>0</v>
      </c>
      <c r="BZ228" s="116">
        <f t="shared" si="144"/>
        <v>-0.25</v>
      </c>
      <c r="CA228" s="116">
        <f t="shared" si="145"/>
        <v>0</v>
      </c>
      <c r="CB228" s="116">
        <f t="shared" si="146"/>
        <v>-0.10000000000000009</v>
      </c>
      <c r="CC228" s="116">
        <f t="shared" si="147"/>
        <v>0</v>
      </c>
      <c r="CD228" s="116">
        <f t="shared" si="148"/>
        <v>-0.28000000000000008</v>
      </c>
      <c r="CE228" s="116">
        <f t="shared" si="149"/>
        <v>-0.10000000000000009</v>
      </c>
      <c r="CF228" s="116">
        <f t="shared" si="150"/>
        <v>-0.35200000000000009</v>
      </c>
      <c r="CG228" s="116">
        <f t="shared" si="151"/>
        <v>-0.28000000000000008</v>
      </c>
      <c r="CH228" s="116">
        <f t="shared" si="152"/>
        <v>-0.74187551867219936</v>
      </c>
      <c r="CI228" s="116">
        <f t="shared" si="153"/>
        <v>-0.25942857142857151</v>
      </c>
      <c r="CJ228" s="116">
        <f t="shared" si="154"/>
        <v>-0.73339428571428578</v>
      </c>
      <c r="CK228" s="116">
        <f t="shared" si="155"/>
        <v>-0.30880000000000013</v>
      </c>
      <c r="CL228" s="116">
        <f t="shared" si="156"/>
        <v>-0.73653082352941179</v>
      </c>
      <c r="CM228" s="116">
        <f t="shared" si="157"/>
        <v>-0.32136727272727295</v>
      </c>
      <c r="CN228" s="116">
        <f t="shared" si="158"/>
        <v>-0.75454545454545463</v>
      </c>
      <c r="CO228" s="116">
        <f t="shared" si="159"/>
        <v>-0.37931034482758619</v>
      </c>
    </row>
    <row r="229" spans="1:93" ht="14.5" thickBot="1">
      <c r="A229" s="32" t="s">
        <v>248</v>
      </c>
      <c r="B229" s="33" t="s">
        <v>14</v>
      </c>
      <c r="C229" s="97">
        <v>1</v>
      </c>
      <c r="D229" s="33">
        <v>1</v>
      </c>
      <c r="E229" s="33">
        <v>4</v>
      </c>
      <c r="F229" s="33"/>
      <c r="G229" s="33"/>
      <c r="H229" s="33"/>
      <c r="I229" s="33" t="s">
        <v>18</v>
      </c>
      <c r="K229" s="103">
        <f>_xlfn.XLOOKUP($C229,'SQUO grid'!$B$4:$B$18,'SQUO grid'!C$4:C$18,"error",0,1)</f>
        <v>0</v>
      </c>
      <c r="L229" s="103">
        <f>_xlfn.XLOOKUP($C229,'SQUO grid'!$B$4:$B$18,'SQUO grid'!D$4:D$18,"error",0,1)</f>
        <v>2</v>
      </c>
      <c r="M229" s="103">
        <f>_xlfn.XLOOKUP($C229,'SQUO grid'!$B$4:$B$18,'SQUO grid'!E$4:E$18,"error",0,1)</f>
        <v>0</v>
      </c>
      <c r="N229" s="103">
        <f>_xlfn.XLOOKUP($C229,'SQUO grid'!$B$4:$B$18,'SQUO grid'!F$4:F$18,"error",0,1)</f>
        <v>3</v>
      </c>
      <c r="O229" s="103">
        <f>_xlfn.XLOOKUP($C229,'SQUO grid'!$B$4:$B$18,'SQUO grid'!G$4:G$18,"error",0,1)</f>
        <v>2</v>
      </c>
      <c r="P229" s="103">
        <f>_xlfn.XLOOKUP($C229,'SQUO grid'!$B$4:$B$18,'SQUO grid'!H$4:H$18,"error",0,1)</f>
        <v>5</v>
      </c>
      <c r="Q229" s="103">
        <f>_xlfn.XLOOKUP($C229,'SQUO grid'!$B$4:$B$18,'SQUO grid'!I$4:I$18,"error",0,1)</f>
        <v>2</v>
      </c>
      <c r="R229" s="103">
        <f>_xlfn.XLOOKUP($C229,'SQUO grid'!$B$4:$B$18,'SQUO grid'!J$4:J$18,"error",0,1)</f>
        <v>6</v>
      </c>
      <c r="S229" s="103">
        <f>_xlfn.XLOOKUP($C229,'SQUO grid'!$B$4:$B$18,'SQUO grid'!K$4:K$18,"error",0,1)</f>
        <v>3</v>
      </c>
      <c r="T229" s="103">
        <f>_xlfn.XLOOKUP($C229,'SQUO grid'!$B$4:$B$18,'SQUO grid'!L$4:L$18,"error",0,1)</f>
        <v>8</v>
      </c>
      <c r="U229" s="103">
        <f>_xlfn.XLOOKUP($C229,'SQUO grid'!$B$4:$B$18,'SQUO grid'!M$4:M$18,"error",0,1)</f>
        <v>4</v>
      </c>
      <c r="V229" s="103">
        <f>_xlfn.XLOOKUP($C229,'SQUO grid'!$B$4:$B$18,'SQUO grid'!N$4:N$18,"error",0,1)</f>
        <v>12</v>
      </c>
      <c r="W229" s="103">
        <f>_xlfn.XLOOKUP($C229,'SQUO grid'!$B$4:$B$18,'SQUO grid'!O$4:O$18,"error",0,1)</f>
        <v>12.05</v>
      </c>
      <c r="X229" s="103">
        <f>_xlfn.XLOOKUP($C229,'SQUO grid'!$B$4:$B$18,'SQUO grid'!P$4:P$18,"error",0,1)</f>
        <v>14</v>
      </c>
      <c r="Y229" s="103">
        <f>_xlfn.XLOOKUP($C229,'SQUO grid'!$B$4:$B$18,'SQUO grid'!Q$4:Q$18,"error",0,1)</f>
        <v>14</v>
      </c>
      <c r="Z229" s="103">
        <f>_xlfn.XLOOKUP($C229,'SQUO grid'!$B$4:$B$18,'SQUO grid'!R$4:R$18,"error",0,1)</f>
        <v>18</v>
      </c>
      <c r="AA229" s="103">
        <f>_xlfn.XLOOKUP($C229,'SQUO grid'!$B$4:$B$18,'SQUO grid'!S$4:S$18,"error",0,1)</f>
        <v>17</v>
      </c>
      <c r="AB229" s="103">
        <f>_xlfn.XLOOKUP($C229,'SQUO grid'!$B$4:$B$18,'SQUO grid'!T$4:T$18,"error",0,1)</f>
        <v>22</v>
      </c>
      <c r="AC229" s="103">
        <f>_xlfn.XLOOKUP($C229,'SQUO grid'!$B$4:$B$18,'SQUO grid'!U$4:U$18,"error",0,1)</f>
        <v>22</v>
      </c>
      <c r="AD229" s="103">
        <f>_xlfn.XLOOKUP($C229,'SQUO grid'!$B$4:$B$18,'SQUO grid'!V$4:V$18,"error",0,1)</f>
        <v>29</v>
      </c>
      <c r="AF229" s="103">
        <f>_xlfn.XLOOKUP($D229,'Compiled grid proposal'!$C$5:$C$22,'Compiled grid proposal'!D$5:D$22,"error",0,1)</f>
        <v>0.6</v>
      </c>
      <c r="AG229" s="103">
        <f>_xlfn.XLOOKUP($D229,'Compiled grid proposal'!$C$5:$C$22,'Compiled grid proposal'!E$5:E$22,"error",0,1)</f>
        <v>2</v>
      </c>
      <c r="AH229" s="103">
        <f>_xlfn.XLOOKUP($D229,'Compiled grid proposal'!$C$5:$C$22,'Compiled grid proposal'!F$5:F$22,"error",0,1)</f>
        <v>0.89999999999999991</v>
      </c>
      <c r="AI229" s="103">
        <f>_xlfn.XLOOKUP($D229,'Compiled grid proposal'!$C$5:$C$22,'Compiled grid proposal'!G$5:G$22,"error",0,1)</f>
        <v>3</v>
      </c>
      <c r="AJ229" s="103">
        <f>_xlfn.XLOOKUP($D229,'Compiled grid proposal'!$C$5:$C$22,'Compiled grid proposal'!H$5:H$22,"error",0,1)</f>
        <v>1.5</v>
      </c>
      <c r="AK229" s="103">
        <f>_xlfn.XLOOKUP($D229,'Compiled grid proposal'!$C$5:$C$22,'Compiled grid proposal'!I$5:I$22,"error",0,1)</f>
        <v>5</v>
      </c>
      <c r="AL229" s="103">
        <f>_xlfn.XLOOKUP($D229,'Compiled grid proposal'!$C$5:$C$22,'Compiled grid proposal'!J$5:J$22,"error",0,1)</f>
        <v>1.7999999999999998</v>
      </c>
      <c r="AM229" s="103">
        <f>_xlfn.XLOOKUP($D229,'Compiled grid proposal'!$C$5:$C$22,'Compiled grid proposal'!K$5:K$22,"error",0,1)</f>
        <v>6</v>
      </c>
      <c r="AN229" s="103">
        <f>_xlfn.XLOOKUP($D229,'Compiled grid proposal'!$C$5:$C$22,'Compiled grid proposal'!L$5:L$22,"error",0,1)</f>
        <v>2.1599999999999997</v>
      </c>
      <c r="AO229" s="103">
        <f>_xlfn.XLOOKUP($D229,'Compiled grid proposal'!$C$5:$C$22,'Compiled grid proposal'!M$5:M$22,"error",0,1)</f>
        <v>7.1999999999999993</v>
      </c>
      <c r="AP229" s="103">
        <f>_xlfn.XLOOKUP($D229,'Compiled grid proposal'!$C$5:$C$22,'Compiled grid proposal'!N$5:N$22,"error",0,1)</f>
        <v>2.5919999999999996</v>
      </c>
      <c r="AQ229" s="103">
        <f>_xlfn.XLOOKUP($D229,'Compiled grid proposal'!$C$5:$C$22,'Compiled grid proposal'!O$5:O$22,"error",0,1)</f>
        <v>8.6399999999999988</v>
      </c>
      <c r="AR229" s="103">
        <f>_xlfn.XLOOKUP($D229,'Compiled grid proposal'!$C$5:$C$22,'Compiled grid proposal'!P$5:P$22,"error",0,1)</f>
        <v>3.1103999999999994</v>
      </c>
      <c r="AS229" s="103">
        <f>_xlfn.XLOOKUP($D229,'Compiled grid proposal'!$C$5:$C$22,'Compiled grid proposal'!Q$5:Q$22,"error",0,1)</f>
        <v>10.367999999999999</v>
      </c>
      <c r="AT229" s="103">
        <f>_xlfn.XLOOKUP($D229,'Compiled grid proposal'!$C$5:$C$22,'Compiled grid proposal'!R$5:R$22,"error",0,1)</f>
        <v>3.7324799999999989</v>
      </c>
      <c r="AU229" s="103">
        <f>_xlfn.XLOOKUP($D229,'Compiled grid proposal'!$C$5:$C$22,'Compiled grid proposal'!S$5:S$22,"error",0,1)</f>
        <v>12.441599999999998</v>
      </c>
      <c r="AV229" s="103">
        <f>_xlfn.XLOOKUP($D229,'Compiled grid proposal'!$C$5:$C$22,'Compiled grid proposal'!T$5:T$22,"error",0,1)</f>
        <v>4.4789759999999985</v>
      </c>
      <c r="AW229" s="103">
        <f>_xlfn.XLOOKUP($D229,'Compiled grid proposal'!$C$5:$C$22,'Compiled grid proposal'!U$5:U$22,"error",0,1)</f>
        <v>14.929919999999996</v>
      </c>
      <c r="AX229" s="103">
        <f>_xlfn.XLOOKUP($D229,'Compiled grid proposal'!$C$5:$C$22,'Compiled grid proposal'!V$5:V$22,"error",0,1)</f>
        <v>5.3999999999999995</v>
      </c>
      <c r="AY229" s="103">
        <f>_xlfn.XLOOKUP($D229,'Compiled grid proposal'!$C$5:$C$22,'Compiled grid proposal'!W$5:W$22,"error",0,1)</f>
        <v>18</v>
      </c>
      <c r="BA229" s="115">
        <f t="shared" si="120"/>
        <v>0.6</v>
      </c>
      <c r="BB229" s="115">
        <f t="shared" si="121"/>
        <v>0</v>
      </c>
      <c r="BC229" s="115">
        <f t="shared" si="122"/>
        <v>0.89999999999999991</v>
      </c>
      <c r="BD229" s="115">
        <f t="shared" si="123"/>
        <v>0</v>
      </c>
      <c r="BE229" s="115">
        <f t="shared" si="124"/>
        <v>-0.5</v>
      </c>
      <c r="BF229" s="115">
        <f t="shared" si="125"/>
        <v>0</v>
      </c>
      <c r="BG229" s="115">
        <f t="shared" si="126"/>
        <v>-0.20000000000000018</v>
      </c>
      <c r="BH229" s="115">
        <f t="shared" si="127"/>
        <v>0</v>
      </c>
      <c r="BI229" s="115">
        <f t="shared" si="128"/>
        <v>-0.8400000000000003</v>
      </c>
      <c r="BJ229" s="115">
        <f t="shared" si="129"/>
        <v>-0.80000000000000071</v>
      </c>
      <c r="BK229" s="115">
        <f t="shared" si="130"/>
        <v>-1.4080000000000004</v>
      </c>
      <c r="BL229" s="115">
        <f t="shared" si="131"/>
        <v>-3.3600000000000012</v>
      </c>
      <c r="BM229" s="115">
        <f t="shared" si="132"/>
        <v>-8.9396000000000022</v>
      </c>
      <c r="BN229" s="115">
        <f t="shared" si="133"/>
        <v>-3.6320000000000014</v>
      </c>
      <c r="BO229" s="115">
        <f t="shared" si="134"/>
        <v>-10.267520000000001</v>
      </c>
      <c r="BP229" s="115">
        <f t="shared" si="135"/>
        <v>-5.5584000000000024</v>
      </c>
      <c r="BQ229" s="115">
        <f t="shared" si="136"/>
        <v>-12.521024000000001</v>
      </c>
      <c r="BR229" s="115">
        <f t="shared" si="137"/>
        <v>-7.0700800000000044</v>
      </c>
      <c r="BS229" s="115">
        <f t="shared" si="138"/>
        <v>-16.600000000000001</v>
      </c>
      <c r="BT229" s="115">
        <f t="shared" si="139"/>
        <v>-11</v>
      </c>
      <c r="BV229" s="116" t="e">
        <f t="shared" si="140"/>
        <v>#DIV/0!</v>
      </c>
      <c r="BW229" s="116">
        <f t="shared" si="141"/>
        <v>0</v>
      </c>
      <c r="BX229" s="116" t="e">
        <f t="shared" si="142"/>
        <v>#DIV/0!</v>
      </c>
      <c r="BY229" s="116">
        <f t="shared" si="143"/>
        <v>0</v>
      </c>
      <c r="BZ229" s="116">
        <f t="shared" si="144"/>
        <v>-0.25</v>
      </c>
      <c r="CA229" s="116">
        <f t="shared" si="145"/>
        <v>0</v>
      </c>
      <c r="CB229" s="116">
        <f t="shared" si="146"/>
        <v>-0.10000000000000009</v>
      </c>
      <c r="CC229" s="116">
        <f t="shared" si="147"/>
        <v>0</v>
      </c>
      <c r="CD229" s="116">
        <f t="shared" si="148"/>
        <v>-0.28000000000000008</v>
      </c>
      <c r="CE229" s="116">
        <f t="shared" si="149"/>
        <v>-0.10000000000000009</v>
      </c>
      <c r="CF229" s="116">
        <f t="shared" si="150"/>
        <v>-0.35200000000000009</v>
      </c>
      <c r="CG229" s="116">
        <f t="shared" si="151"/>
        <v>-0.28000000000000008</v>
      </c>
      <c r="CH229" s="116">
        <f t="shared" si="152"/>
        <v>-0.74187551867219936</v>
      </c>
      <c r="CI229" s="116">
        <f t="shared" si="153"/>
        <v>-0.25942857142857151</v>
      </c>
      <c r="CJ229" s="116">
        <f t="shared" si="154"/>
        <v>-0.73339428571428578</v>
      </c>
      <c r="CK229" s="116">
        <f t="shared" si="155"/>
        <v>-0.30880000000000013</v>
      </c>
      <c r="CL229" s="116">
        <f t="shared" si="156"/>
        <v>-0.73653082352941179</v>
      </c>
      <c r="CM229" s="116">
        <f t="shared" si="157"/>
        <v>-0.32136727272727295</v>
      </c>
      <c r="CN229" s="116">
        <f t="shared" si="158"/>
        <v>-0.75454545454545463</v>
      </c>
      <c r="CO229" s="116">
        <f t="shared" si="159"/>
        <v>-0.37931034482758619</v>
      </c>
    </row>
    <row r="230" spans="1:93" ht="14.5" thickBot="1">
      <c r="A230" s="32" t="s">
        <v>249</v>
      </c>
      <c r="B230" s="33" t="s">
        <v>14</v>
      </c>
      <c r="C230" s="97">
        <v>1</v>
      </c>
      <c r="D230" s="33">
        <v>1</v>
      </c>
      <c r="E230" s="33">
        <v>1</v>
      </c>
      <c r="F230" s="33"/>
      <c r="G230" s="33"/>
      <c r="H230" s="33"/>
      <c r="I230" s="33"/>
      <c r="K230" s="103">
        <f>_xlfn.XLOOKUP($C230,'SQUO grid'!$B$4:$B$18,'SQUO grid'!C$4:C$18,"error",0,1)</f>
        <v>0</v>
      </c>
      <c r="L230" s="103">
        <f>_xlfn.XLOOKUP($C230,'SQUO grid'!$B$4:$B$18,'SQUO grid'!D$4:D$18,"error",0,1)</f>
        <v>2</v>
      </c>
      <c r="M230" s="103">
        <f>_xlfn.XLOOKUP($C230,'SQUO grid'!$B$4:$B$18,'SQUO grid'!E$4:E$18,"error",0,1)</f>
        <v>0</v>
      </c>
      <c r="N230" s="103">
        <f>_xlfn.XLOOKUP($C230,'SQUO grid'!$B$4:$B$18,'SQUO grid'!F$4:F$18,"error",0,1)</f>
        <v>3</v>
      </c>
      <c r="O230" s="103">
        <f>_xlfn.XLOOKUP($C230,'SQUO grid'!$B$4:$B$18,'SQUO grid'!G$4:G$18,"error",0,1)</f>
        <v>2</v>
      </c>
      <c r="P230" s="103">
        <f>_xlfn.XLOOKUP($C230,'SQUO grid'!$B$4:$B$18,'SQUO grid'!H$4:H$18,"error",0,1)</f>
        <v>5</v>
      </c>
      <c r="Q230" s="103">
        <f>_xlfn.XLOOKUP($C230,'SQUO grid'!$B$4:$B$18,'SQUO grid'!I$4:I$18,"error",0,1)</f>
        <v>2</v>
      </c>
      <c r="R230" s="103">
        <f>_xlfn.XLOOKUP($C230,'SQUO grid'!$B$4:$B$18,'SQUO grid'!J$4:J$18,"error",0,1)</f>
        <v>6</v>
      </c>
      <c r="S230" s="103">
        <f>_xlfn.XLOOKUP($C230,'SQUO grid'!$B$4:$B$18,'SQUO grid'!K$4:K$18,"error",0,1)</f>
        <v>3</v>
      </c>
      <c r="T230" s="103">
        <f>_xlfn.XLOOKUP($C230,'SQUO grid'!$B$4:$B$18,'SQUO grid'!L$4:L$18,"error",0,1)</f>
        <v>8</v>
      </c>
      <c r="U230" s="103">
        <f>_xlfn.XLOOKUP($C230,'SQUO grid'!$B$4:$B$18,'SQUO grid'!M$4:M$18,"error",0,1)</f>
        <v>4</v>
      </c>
      <c r="V230" s="103">
        <f>_xlfn.XLOOKUP($C230,'SQUO grid'!$B$4:$B$18,'SQUO grid'!N$4:N$18,"error",0,1)</f>
        <v>12</v>
      </c>
      <c r="W230" s="103">
        <f>_xlfn.XLOOKUP($C230,'SQUO grid'!$B$4:$B$18,'SQUO grid'!O$4:O$18,"error",0,1)</f>
        <v>12.05</v>
      </c>
      <c r="X230" s="103">
        <f>_xlfn.XLOOKUP($C230,'SQUO grid'!$B$4:$B$18,'SQUO grid'!P$4:P$18,"error",0,1)</f>
        <v>14</v>
      </c>
      <c r="Y230" s="103">
        <f>_xlfn.XLOOKUP($C230,'SQUO grid'!$B$4:$B$18,'SQUO grid'!Q$4:Q$18,"error",0,1)</f>
        <v>14</v>
      </c>
      <c r="Z230" s="103">
        <f>_xlfn.XLOOKUP($C230,'SQUO grid'!$B$4:$B$18,'SQUO grid'!R$4:R$18,"error",0,1)</f>
        <v>18</v>
      </c>
      <c r="AA230" s="103">
        <f>_xlfn.XLOOKUP($C230,'SQUO grid'!$B$4:$B$18,'SQUO grid'!S$4:S$18,"error",0,1)</f>
        <v>17</v>
      </c>
      <c r="AB230" s="103">
        <f>_xlfn.XLOOKUP($C230,'SQUO grid'!$B$4:$B$18,'SQUO grid'!T$4:T$18,"error",0,1)</f>
        <v>22</v>
      </c>
      <c r="AC230" s="103">
        <f>_xlfn.XLOOKUP($C230,'SQUO grid'!$B$4:$B$18,'SQUO grid'!U$4:U$18,"error",0,1)</f>
        <v>22</v>
      </c>
      <c r="AD230" s="103">
        <f>_xlfn.XLOOKUP($C230,'SQUO grid'!$B$4:$B$18,'SQUO grid'!V$4:V$18,"error",0,1)</f>
        <v>29</v>
      </c>
      <c r="AF230" s="103">
        <f>_xlfn.XLOOKUP($D230,'Compiled grid proposal'!$C$5:$C$22,'Compiled grid proposal'!D$5:D$22,"error",0,1)</f>
        <v>0.6</v>
      </c>
      <c r="AG230" s="103">
        <f>_xlfn.XLOOKUP($D230,'Compiled grid proposal'!$C$5:$C$22,'Compiled grid proposal'!E$5:E$22,"error",0,1)</f>
        <v>2</v>
      </c>
      <c r="AH230" s="103">
        <f>_xlfn.XLOOKUP($D230,'Compiled grid proposal'!$C$5:$C$22,'Compiled grid proposal'!F$5:F$22,"error",0,1)</f>
        <v>0.89999999999999991</v>
      </c>
      <c r="AI230" s="103">
        <f>_xlfn.XLOOKUP($D230,'Compiled grid proposal'!$C$5:$C$22,'Compiled grid proposal'!G$5:G$22,"error",0,1)</f>
        <v>3</v>
      </c>
      <c r="AJ230" s="103">
        <f>_xlfn.XLOOKUP($D230,'Compiled grid proposal'!$C$5:$C$22,'Compiled grid proposal'!H$5:H$22,"error",0,1)</f>
        <v>1.5</v>
      </c>
      <c r="AK230" s="103">
        <f>_xlfn.XLOOKUP($D230,'Compiled grid proposal'!$C$5:$C$22,'Compiled grid proposal'!I$5:I$22,"error",0,1)</f>
        <v>5</v>
      </c>
      <c r="AL230" s="103">
        <f>_xlfn.XLOOKUP($D230,'Compiled grid proposal'!$C$5:$C$22,'Compiled grid proposal'!J$5:J$22,"error",0,1)</f>
        <v>1.7999999999999998</v>
      </c>
      <c r="AM230" s="103">
        <f>_xlfn.XLOOKUP($D230,'Compiled grid proposal'!$C$5:$C$22,'Compiled grid proposal'!K$5:K$22,"error",0,1)</f>
        <v>6</v>
      </c>
      <c r="AN230" s="103">
        <f>_xlfn.XLOOKUP($D230,'Compiled grid proposal'!$C$5:$C$22,'Compiled grid proposal'!L$5:L$22,"error",0,1)</f>
        <v>2.1599999999999997</v>
      </c>
      <c r="AO230" s="103">
        <f>_xlfn.XLOOKUP($D230,'Compiled grid proposal'!$C$5:$C$22,'Compiled grid proposal'!M$5:M$22,"error",0,1)</f>
        <v>7.1999999999999993</v>
      </c>
      <c r="AP230" s="103">
        <f>_xlfn.XLOOKUP($D230,'Compiled grid proposal'!$C$5:$C$22,'Compiled grid proposal'!N$5:N$22,"error",0,1)</f>
        <v>2.5919999999999996</v>
      </c>
      <c r="AQ230" s="103">
        <f>_xlfn.XLOOKUP($D230,'Compiled grid proposal'!$C$5:$C$22,'Compiled grid proposal'!O$5:O$22,"error",0,1)</f>
        <v>8.6399999999999988</v>
      </c>
      <c r="AR230" s="103">
        <f>_xlfn.XLOOKUP($D230,'Compiled grid proposal'!$C$5:$C$22,'Compiled grid proposal'!P$5:P$22,"error",0,1)</f>
        <v>3.1103999999999994</v>
      </c>
      <c r="AS230" s="103">
        <f>_xlfn.XLOOKUP($D230,'Compiled grid proposal'!$C$5:$C$22,'Compiled grid proposal'!Q$5:Q$22,"error",0,1)</f>
        <v>10.367999999999999</v>
      </c>
      <c r="AT230" s="103">
        <f>_xlfn.XLOOKUP($D230,'Compiled grid proposal'!$C$5:$C$22,'Compiled grid proposal'!R$5:R$22,"error",0,1)</f>
        <v>3.7324799999999989</v>
      </c>
      <c r="AU230" s="103">
        <f>_xlfn.XLOOKUP($D230,'Compiled grid proposal'!$C$5:$C$22,'Compiled grid proposal'!S$5:S$22,"error",0,1)</f>
        <v>12.441599999999998</v>
      </c>
      <c r="AV230" s="103">
        <f>_xlfn.XLOOKUP($D230,'Compiled grid proposal'!$C$5:$C$22,'Compiled grid proposal'!T$5:T$22,"error",0,1)</f>
        <v>4.4789759999999985</v>
      </c>
      <c r="AW230" s="103">
        <f>_xlfn.XLOOKUP($D230,'Compiled grid proposal'!$C$5:$C$22,'Compiled grid proposal'!U$5:U$22,"error",0,1)</f>
        <v>14.929919999999996</v>
      </c>
      <c r="AX230" s="103">
        <f>_xlfn.XLOOKUP($D230,'Compiled grid proposal'!$C$5:$C$22,'Compiled grid proposal'!V$5:V$22,"error",0,1)</f>
        <v>5.3999999999999995</v>
      </c>
      <c r="AY230" s="103">
        <f>_xlfn.XLOOKUP($D230,'Compiled grid proposal'!$C$5:$C$22,'Compiled grid proposal'!W$5:W$22,"error",0,1)</f>
        <v>18</v>
      </c>
      <c r="BA230" s="115">
        <f t="shared" si="120"/>
        <v>0.6</v>
      </c>
      <c r="BB230" s="115">
        <f t="shared" si="121"/>
        <v>0</v>
      </c>
      <c r="BC230" s="115">
        <f t="shared" si="122"/>
        <v>0.89999999999999991</v>
      </c>
      <c r="BD230" s="115">
        <f t="shared" si="123"/>
        <v>0</v>
      </c>
      <c r="BE230" s="115">
        <f t="shared" si="124"/>
        <v>-0.5</v>
      </c>
      <c r="BF230" s="115">
        <f t="shared" si="125"/>
        <v>0</v>
      </c>
      <c r="BG230" s="115">
        <f t="shared" si="126"/>
        <v>-0.20000000000000018</v>
      </c>
      <c r="BH230" s="115">
        <f t="shared" si="127"/>
        <v>0</v>
      </c>
      <c r="BI230" s="115">
        <f t="shared" si="128"/>
        <v>-0.8400000000000003</v>
      </c>
      <c r="BJ230" s="115">
        <f t="shared" si="129"/>
        <v>-0.80000000000000071</v>
      </c>
      <c r="BK230" s="115">
        <f t="shared" si="130"/>
        <v>-1.4080000000000004</v>
      </c>
      <c r="BL230" s="115">
        <f t="shared" si="131"/>
        <v>-3.3600000000000012</v>
      </c>
      <c r="BM230" s="115">
        <f t="shared" si="132"/>
        <v>-8.9396000000000022</v>
      </c>
      <c r="BN230" s="115">
        <f t="shared" si="133"/>
        <v>-3.6320000000000014</v>
      </c>
      <c r="BO230" s="115">
        <f t="shared" si="134"/>
        <v>-10.267520000000001</v>
      </c>
      <c r="BP230" s="115">
        <f t="shared" si="135"/>
        <v>-5.5584000000000024</v>
      </c>
      <c r="BQ230" s="115">
        <f t="shared" si="136"/>
        <v>-12.521024000000001</v>
      </c>
      <c r="BR230" s="115">
        <f t="shared" si="137"/>
        <v>-7.0700800000000044</v>
      </c>
      <c r="BS230" s="115">
        <f t="shared" si="138"/>
        <v>-16.600000000000001</v>
      </c>
      <c r="BT230" s="115">
        <f t="shared" si="139"/>
        <v>-11</v>
      </c>
      <c r="BV230" s="116" t="e">
        <f t="shared" si="140"/>
        <v>#DIV/0!</v>
      </c>
      <c r="BW230" s="116">
        <f t="shared" si="141"/>
        <v>0</v>
      </c>
      <c r="BX230" s="116" t="e">
        <f t="shared" si="142"/>
        <v>#DIV/0!</v>
      </c>
      <c r="BY230" s="116">
        <f t="shared" si="143"/>
        <v>0</v>
      </c>
      <c r="BZ230" s="116">
        <f t="shared" si="144"/>
        <v>-0.25</v>
      </c>
      <c r="CA230" s="116">
        <f t="shared" si="145"/>
        <v>0</v>
      </c>
      <c r="CB230" s="116">
        <f t="shared" si="146"/>
        <v>-0.10000000000000009</v>
      </c>
      <c r="CC230" s="116">
        <f t="shared" si="147"/>
        <v>0</v>
      </c>
      <c r="CD230" s="116">
        <f t="shared" si="148"/>
        <v>-0.28000000000000008</v>
      </c>
      <c r="CE230" s="116">
        <f t="shared" si="149"/>
        <v>-0.10000000000000009</v>
      </c>
      <c r="CF230" s="116">
        <f t="shared" si="150"/>
        <v>-0.35200000000000009</v>
      </c>
      <c r="CG230" s="116">
        <f t="shared" si="151"/>
        <v>-0.28000000000000008</v>
      </c>
      <c r="CH230" s="116">
        <f t="shared" si="152"/>
        <v>-0.74187551867219936</v>
      </c>
      <c r="CI230" s="116">
        <f t="shared" si="153"/>
        <v>-0.25942857142857151</v>
      </c>
      <c r="CJ230" s="116">
        <f t="shared" si="154"/>
        <v>-0.73339428571428578</v>
      </c>
      <c r="CK230" s="116">
        <f t="shared" si="155"/>
        <v>-0.30880000000000013</v>
      </c>
      <c r="CL230" s="116">
        <f t="shared" si="156"/>
        <v>-0.73653082352941179</v>
      </c>
      <c r="CM230" s="116">
        <f t="shared" si="157"/>
        <v>-0.32136727272727295</v>
      </c>
      <c r="CN230" s="116">
        <f t="shared" si="158"/>
        <v>-0.75454545454545463</v>
      </c>
      <c r="CO230" s="116">
        <f t="shared" si="159"/>
        <v>-0.37931034482758619</v>
      </c>
    </row>
    <row r="231" spans="1:93" ht="14.5" thickBot="1">
      <c r="A231" s="32" t="s">
        <v>250</v>
      </c>
      <c r="B231" s="33" t="s">
        <v>14</v>
      </c>
      <c r="C231" s="33">
        <v>1</v>
      </c>
      <c r="D231" s="33">
        <v>1</v>
      </c>
      <c r="E231" s="33">
        <v>1</v>
      </c>
      <c r="F231" s="33"/>
      <c r="G231" s="33"/>
      <c r="H231" s="33"/>
      <c r="I231" s="33"/>
      <c r="K231" s="103">
        <f>_xlfn.XLOOKUP($C231,'SQUO grid'!$B$4:$B$18,'SQUO grid'!C$4:C$18,"error",0,1)</f>
        <v>0</v>
      </c>
      <c r="L231" s="103">
        <f>_xlfn.XLOOKUP($C231,'SQUO grid'!$B$4:$B$18,'SQUO grid'!D$4:D$18,"error",0,1)</f>
        <v>2</v>
      </c>
      <c r="M231" s="103">
        <f>_xlfn.XLOOKUP($C231,'SQUO grid'!$B$4:$B$18,'SQUO grid'!E$4:E$18,"error",0,1)</f>
        <v>0</v>
      </c>
      <c r="N231" s="103">
        <f>_xlfn.XLOOKUP($C231,'SQUO grid'!$B$4:$B$18,'SQUO grid'!F$4:F$18,"error",0,1)</f>
        <v>3</v>
      </c>
      <c r="O231" s="103">
        <f>_xlfn.XLOOKUP($C231,'SQUO grid'!$B$4:$B$18,'SQUO grid'!G$4:G$18,"error",0,1)</f>
        <v>2</v>
      </c>
      <c r="P231" s="103">
        <f>_xlfn.XLOOKUP($C231,'SQUO grid'!$B$4:$B$18,'SQUO grid'!H$4:H$18,"error",0,1)</f>
        <v>5</v>
      </c>
      <c r="Q231" s="103">
        <f>_xlfn.XLOOKUP($C231,'SQUO grid'!$B$4:$B$18,'SQUO grid'!I$4:I$18,"error",0,1)</f>
        <v>2</v>
      </c>
      <c r="R231" s="103">
        <f>_xlfn.XLOOKUP($C231,'SQUO grid'!$B$4:$B$18,'SQUO grid'!J$4:J$18,"error",0,1)</f>
        <v>6</v>
      </c>
      <c r="S231" s="103">
        <f>_xlfn.XLOOKUP($C231,'SQUO grid'!$B$4:$B$18,'SQUO grid'!K$4:K$18,"error",0,1)</f>
        <v>3</v>
      </c>
      <c r="T231" s="103">
        <f>_xlfn.XLOOKUP($C231,'SQUO grid'!$B$4:$B$18,'SQUO grid'!L$4:L$18,"error",0,1)</f>
        <v>8</v>
      </c>
      <c r="U231" s="103">
        <f>_xlfn.XLOOKUP($C231,'SQUO grid'!$B$4:$B$18,'SQUO grid'!M$4:M$18,"error",0,1)</f>
        <v>4</v>
      </c>
      <c r="V231" s="103">
        <f>_xlfn.XLOOKUP($C231,'SQUO grid'!$B$4:$B$18,'SQUO grid'!N$4:N$18,"error",0,1)</f>
        <v>12</v>
      </c>
      <c r="W231" s="103">
        <f>_xlfn.XLOOKUP($C231,'SQUO grid'!$B$4:$B$18,'SQUO grid'!O$4:O$18,"error",0,1)</f>
        <v>12.05</v>
      </c>
      <c r="X231" s="103">
        <f>_xlfn.XLOOKUP($C231,'SQUO grid'!$B$4:$B$18,'SQUO grid'!P$4:P$18,"error",0,1)</f>
        <v>14</v>
      </c>
      <c r="Y231" s="103">
        <f>_xlfn.XLOOKUP($C231,'SQUO grid'!$B$4:$B$18,'SQUO grid'!Q$4:Q$18,"error",0,1)</f>
        <v>14</v>
      </c>
      <c r="Z231" s="103">
        <f>_xlfn.XLOOKUP($C231,'SQUO grid'!$B$4:$B$18,'SQUO grid'!R$4:R$18,"error",0,1)</f>
        <v>18</v>
      </c>
      <c r="AA231" s="103">
        <f>_xlfn.XLOOKUP($C231,'SQUO grid'!$B$4:$B$18,'SQUO grid'!S$4:S$18,"error",0,1)</f>
        <v>17</v>
      </c>
      <c r="AB231" s="103">
        <f>_xlfn.XLOOKUP($C231,'SQUO grid'!$B$4:$B$18,'SQUO grid'!T$4:T$18,"error",0,1)</f>
        <v>22</v>
      </c>
      <c r="AC231" s="103">
        <f>_xlfn.XLOOKUP($C231,'SQUO grid'!$B$4:$B$18,'SQUO grid'!U$4:U$18,"error",0,1)</f>
        <v>22</v>
      </c>
      <c r="AD231" s="103">
        <f>_xlfn.XLOOKUP($C231,'SQUO grid'!$B$4:$B$18,'SQUO grid'!V$4:V$18,"error",0,1)</f>
        <v>29</v>
      </c>
      <c r="AF231" s="103">
        <f>_xlfn.XLOOKUP($D231,'Compiled grid proposal'!$C$5:$C$22,'Compiled grid proposal'!D$5:D$22,"error",0,1)</f>
        <v>0.6</v>
      </c>
      <c r="AG231" s="103">
        <f>_xlfn.XLOOKUP($D231,'Compiled grid proposal'!$C$5:$C$22,'Compiled grid proposal'!E$5:E$22,"error",0,1)</f>
        <v>2</v>
      </c>
      <c r="AH231" s="103">
        <f>_xlfn.XLOOKUP($D231,'Compiled grid proposal'!$C$5:$C$22,'Compiled grid proposal'!F$5:F$22,"error",0,1)</f>
        <v>0.89999999999999991</v>
      </c>
      <c r="AI231" s="103">
        <f>_xlfn.XLOOKUP($D231,'Compiled grid proposal'!$C$5:$C$22,'Compiled grid proposal'!G$5:G$22,"error",0,1)</f>
        <v>3</v>
      </c>
      <c r="AJ231" s="103">
        <f>_xlfn.XLOOKUP($D231,'Compiled grid proposal'!$C$5:$C$22,'Compiled grid proposal'!H$5:H$22,"error",0,1)</f>
        <v>1.5</v>
      </c>
      <c r="AK231" s="103">
        <f>_xlfn.XLOOKUP($D231,'Compiled grid proposal'!$C$5:$C$22,'Compiled grid proposal'!I$5:I$22,"error",0,1)</f>
        <v>5</v>
      </c>
      <c r="AL231" s="103">
        <f>_xlfn.XLOOKUP($D231,'Compiled grid proposal'!$C$5:$C$22,'Compiled grid proposal'!J$5:J$22,"error",0,1)</f>
        <v>1.7999999999999998</v>
      </c>
      <c r="AM231" s="103">
        <f>_xlfn.XLOOKUP($D231,'Compiled grid proposal'!$C$5:$C$22,'Compiled grid proposal'!K$5:K$22,"error",0,1)</f>
        <v>6</v>
      </c>
      <c r="AN231" s="103">
        <f>_xlfn.XLOOKUP($D231,'Compiled grid proposal'!$C$5:$C$22,'Compiled grid proposal'!L$5:L$22,"error",0,1)</f>
        <v>2.1599999999999997</v>
      </c>
      <c r="AO231" s="103">
        <f>_xlfn.XLOOKUP($D231,'Compiled grid proposal'!$C$5:$C$22,'Compiled grid proposal'!M$5:M$22,"error",0,1)</f>
        <v>7.1999999999999993</v>
      </c>
      <c r="AP231" s="103">
        <f>_xlfn.XLOOKUP($D231,'Compiled grid proposal'!$C$5:$C$22,'Compiled grid proposal'!N$5:N$22,"error",0,1)</f>
        <v>2.5919999999999996</v>
      </c>
      <c r="AQ231" s="103">
        <f>_xlfn.XLOOKUP($D231,'Compiled grid proposal'!$C$5:$C$22,'Compiled grid proposal'!O$5:O$22,"error",0,1)</f>
        <v>8.6399999999999988</v>
      </c>
      <c r="AR231" s="103">
        <f>_xlfn.XLOOKUP($D231,'Compiled grid proposal'!$C$5:$C$22,'Compiled grid proposal'!P$5:P$22,"error",0,1)</f>
        <v>3.1103999999999994</v>
      </c>
      <c r="AS231" s="103">
        <f>_xlfn.XLOOKUP($D231,'Compiled grid proposal'!$C$5:$C$22,'Compiled grid proposal'!Q$5:Q$22,"error",0,1)</f>
        <v>10.367999999999999</v>
      </c>
      <c r="AT231" s="103">
        <f>_xlfn.XLOOKUP($D231,'Compiled grid proposal'!$C$5:$C$22,'Compiled grid proposal'!R$5:R$22,"error",0,1)</f>
        <v>3.7324799999999989</v>
      </c>
      <c r="AU231" s="103">
        <f>_xlfn.XLOOKUP($D231,'Compiled grid proposal'!$C$5:$C$22,'Compiled grid proposal'!S$5:S$22,"error",0,1)</f>
        <v>12.441599999999998</v>
      </c>
      <c r="AV231" s="103">
        <f>_xlfn.XLOOKUP($D231,'Compiled grid proposal'!$C$5:$C$22,'Compiled grid proposal'!T$5:T$22,"error",0,1)</f>
        <v>4.4789759999999985</v>
      </c>
      <c r="AW231" s="103">
        <f>_xlfn.XLOOKUP($D231,'Compiled grid proposal'!$C$5:$C$22,'Compiled grid proposal'!U$5:U$22,"error",0,1)</f>
        <v>14.929919999999996</v>
      </c>
      <c r="AX231" s="103">
        <f>_xlfn.XLOOKUP($D231,'Compiled grid proposal'!$C$5:$C$22,'Compiled grid proposal'!V$5:V$22,"error",0,1)</f>
        <v>5.3999999999999995</v>
      </c>
      <c r="AY231" s="103">
        <f>_xlfn.XLOOKUP($D231,'Compiled grid proposal'!$C$5:$C$22,'Compiled grid proposal'!W$5:W$22,"error",0,1)</f>
        <v>18</v>
      </c>
      <c r="BA231" s="115">
        <f t="shared" si="120"/>
        <v>0.6</v>
      </c>
      <c r="BB231" s="115">
        <f t="shared" si="121"/>
        <v>0</v>
      </c>
      <c r="BC231" s="115">
        <f t="shared" si="122"/>
        <v>0.89999999999999991</v>
      </c>
      <c r="BD231" s="115">
        <f t="shared" si="123"/>
        <v>0</v>
      </c>
      <c r="BE231" s="115">
        <f t="shared" si="124"/>
        <v>-0.5</v>
      </c>
      <c r="BF231" s="115">
        <f t="shared" si="125"/>
        <v>0</v>
      </c>
      <c r="BG231" s="115">
        <f t="shared" si="126"/>
        <v>-0.20000000000000018</v>
      </c>
      <c r="BH231" s="115">
        <f t="shared" si="127"/>
        <v>0</v>
      </c>
      <c r="BI231" s="115">
        <f t="shared" si="128"/>
        <v>-0.8400000000000003</v>
      </c>
      <c r="BJ231" s="115">
        <f t="shared" si="129"/>
        <v>-0.80000000000000071</v>
      </c>
      <c r="BK231" s="115">
        <f t="shared" si="130"/>
        <v>-1.4080000000000004</v>
      </c>
      <c r="BL231" s="115">
        <f t="shared" si="131"/>
        <v>-3.3600000000000012</v>
      </c>
      <c r="BM231" s="115">
        <f t="shared" si="132"/>
        <v>-8.9396000000000022</v>
      </c>
      <c r="BN231" s="115">
        <f t="shared" si="133"/>
        <v>-3.6320000000000014</v>
      </c>
      <c r="BO231" s="115">
        <f t="shared" si="134"/>
        <v>-10.267520000000001</v>
      </c>
      <c r="BP231" s="115">
        <f t="shared" si="135"/>
        <v>-5.5584000000000024</v>
      </c>
      <c r="BQ231" s="115">
        <f t="shared" si="136"/>
        <v>-12.521024000000001</v>
      </c>
      <c r="BR231" s="115">
        <f t="shared" si="137"/>
        <v>-7.0700800000000044</v>
      </c>
      <c r="BS231" s="115">
        <f t="shared" si="138"/>
        <v>-16.600000000000001</v>
      </c>
      <c r="BT231" s="115">
        <f t="shared" si="139"/>
        <v>-11</v>
      </c>
      <c r="BV231" s="116" t="e">
        <f t="shared" si="140"/>
        <v>#DIV/0!</v>
      </c>
      <c r="BW231" s="116">
        <f t="shared" si="141"/>
        <v>0</v>
      </c>
      <c r="BX231" s="116" t="e">
        <f t="shared" si="142"/>
        <v>#DIV/0!</v>
      </c>
      <c r="BY231" s="116">
        <f t="shared" si="143"/>
        <v>0</v>
      </c>
      <c r="BZ231" s="116">
        <f t="shared" si="144"/>
        <v>-0.25</v>
      </c>
      <c r="CA231" s="116">
        <f t="shared" si="145"/>
        <v>0</v>
      </c>
      <c r="CB231" s="116">
        <f t="shared" si="146"/>
        <v>-0.10000000000000009</v>
      </c>
      <c r="CC231" s="116">
        <f t="shared" si="147"/>
        <v>0</v>
      </c>
      <c r="CD231" s="116">
        <f t="shared" si="148"/>
        <v>-0.28000000000000008</v>
      </c>
      <c r="CE231" s="116">
        <f t="shared" si="149"/>
        <v>-0.10000000000000009</v>
      </c>
      <c r="CF231" s="116">
        <f t="shared" si="150"/>
        <v>-0.35200000000000009</v>
      </c>
      <c r="CG231" s="116">
        <f t="shared" si="151"/>
        <v>-0.28000000000000008</v>
      </c>
      <c r="CH231" s="116">
        <f t="shared" si="152"/>
        <v>-0.74187551867219936</v>
      </c>
      <c r="CI231" s="116">
        <f t="shared" si="153"/>
        <v>-0.25942857142857151</v>
      </c>
      <c r="CJ231" s="116">
        <f t="shared" si="154"/>
        <v>-0.73339428571428578</v>
      </c>
      <c r="CK231" s="116">
        <f t="shared" si="155"/>
        <v>-0.30880000000000013</v>
      </c>
      <c r="CL231" s="116">
        <f t="shared" si="156"/>
        <v>-0.73653082352941179</v>
      </c>
      <c r="CM231" s="116">
        <f t="shared" si="157"/>
        <v>-0.32136727272727295</v>
      </c>
      <c r="CN231" s="116">
        <f t="shared" si="158"/>
        <v>-0.75454545454545463</v>
      </c>
      <c r="CO231" s="116">
        <f t="shared" si="159"/>
        <v>-0.37931034482758619</v>
      </c>
    </row>
    <row r="232" spans="1:93" ht="14.5" thickBot="1">
      <c r="A232" s="32" t="s">
        <v>251</v>
      </c>
      <c r="B232" s="33" t="s">
        <v>14</v>
      </c>
      <c r="C232" s="97">
        <v>1</v>
      </c>
      <c r="D232" s="33">
        <v>1</v>
      </c>
      <c r="E232" s="33">
        <v>1</v>
      </c>
      <c r="F232" s="33"/>
      <c r="G232" s="33"/>
      <c r="H232" s="33"/>
      <c r="I232" s="33"/>
      <c r="K232" s="103">
        <f>_xlfn.XLOOKUP($C232,'SQUO grid'!$B$4:$B$18,'SQUO grid'!C$4:C$18,"error",0,1)</f>
        <v>0</v>
      </c>
      <c r="L232" s="103">
        <f>_xlfn.XLOOKUP($C232,'SQUO grid'!$B$4:$B$18,'SQUO grid'!D$4:D$18,"error",0,1)</f>
        <v>2</v>
      </c>
      <c r="M232" s="103">
        <f>_xlfn.XLOOKUP($C232,'SQUO grid'!$B$4:$B$18,'SQUO grid'!E$4:E$18,"error",0,1)</f>
        <v>0</v>
      </c>
      <c r="N232" s="103">
        <f>_xlfn.XLOOKUP($C232,'SQUO grid'!$B$4:$B$18,'SQUO grid'!F$4:F$18,"error",0,1)</f>
        <v>3</v>
      </c>
      <c r="O232" s="103">
        <f>_xlfn.XLOOKUP($C232,'SQUO grid'!$B$4:$B$18,'SQUO grid'!G$4:G$18,"error",0,1)</f>
        <v>2</v>
      </c>
      <c r="P232" s="103">
        <f>_xlfn.XLOOKUP($C232,'SQUO grid'!$B$4:$B$18,'SQUO grid'!H$4:H$18,"error",0,1)</f>
        <v>5</v>
      </c>
      <c r="Q232" s="103">
        <f>_xlfn.XLOOKUP($C232,'SQUO grid'!$B$4:$B$18,'SQUO grid'!I$4:I$18,"error",0,1)</f>
        <v>2</v>
      </c>
      <c r="R232" s="103">
        <f>_xlfn.XLOOKUP($C232,'SQUO grid'!$B$4:$B$18,'SQUO grid'!J$4:J$18,"error",0,1)</f>
        <v>6</v>
      </c>
      <c r="S232" s="103">
        <f>_xlfn.XLOOKUP($C232,'SQUO grid'!$B$4:$B$18,'SQUO grid'!K$4:K$18,"error",0,1)</f>
        <v>3</v>
      </c>
      <c r="T232" s="103">
        <f>_xlfn.XLOOKUP($C232,'SQUO grid'!$B$4:$B$18,'SQUO grid'!L$4:L$18,"error",0,1)</f>
        <v>8</v>
      </c>
      <c r="U232" s="103">
        <f>_xlfn.XLOOKUP($C232,'SQUO grid'!$B$4:$B$18,'SQUO grid'!M$4:M$18,"error",0,1)</f>
        <v>4</v>
      </c>
      <c r="V232" s="103">
        <f>_xlfn.XLOOKUP($C232,'SQUO grid'!$B$4:$B$18,'SQUO grid'!N$4:N$18,"error",0,1)</f>
        <v>12</v>
      </c>
      <c r="W232" s="103">
        <f>_xlfn.XLOOKUP($C232,'SQUO grid'!$B$4:$B$18,'SQUO grid'!O$4:O$18,"error",0,1)</f>
        <v>12.05</v>
      </c>
      <c r="X232" s="103">
        <f>_xlfn.XLOOKUP($C232,'SQUO grid'!$B$4:$B$18,'SQUO grid'!P$4:P$18,"error",0,1)</f>
        <v>14</v>
      </c>
      <c r="Y232" s="103">
        <f>_xlfn.XLOOKUP($C232,'SQUO grid'!$B$4:$B$18,'SQUO grid'!Q$4:Q$18,"error",0,1)</f>
        <v>14</v>
      </c>
      <c r="Z232" s="103">
        <f>_xlfn.XLOOKUP($C232,'SQUO grid'!$B$4:$B$18,'SQUO grid'!R$4:R$18,"error",0,1)</f>
        <v>18</v>
      </c>
      <c r="AA232" s="103">
        <f>_xlfn.XLOOKUP($C232,'SQUO grid'!$B$4:$B$18,'SQUO grid'!S$4:S$18,"error",0,1)</f>
        <v>17</v>
      </c>
      <c r="AB232" s="103">
        <f>_xlfn.XLOOKUP($C232,'SQUO grid'!$B$4:$B$18,'SQUO grid'!T$4:T$18,"error",0,1)</f>
        <v>22</v>
      </c>
      <c r="AC232" s="103">
        <f>_xlfn.XLOOKUP($C232,'SQUO grid'!$B$4:$B$18,'SQUO grid'!U$4:U$18,"error",0,1)</f>
        <v>22</v>
      </c>
      <c r="AD232" s="103">
        <f>_xlfn.XLOOKUP($C232,'SQUO grid'!$B$4:$B$18,'SQUO grid'!V$4:V$18,"error",0,1)</f>
        <v>29</v>
      </c>
      <c r="AF232" s="103">
        <f>_xlfn.XLOOKUP($D232,'Compiled grid proposal'!$C$5:$C$22,'Compiled grid proposal'!D$5:D$22,"error",0,1)</f>
        <v>0.6</v>
      </c>
      <c r="AG232" s="103">
        <f>_xlfn.XLOOKUP($D232,'Compiled grid proposal'!$C$5:$C$22,'Compiled grid proposal'!E$5:E$22,"error",0,1)</f>
        <v>2</v>
      </c>
      <c r="AH232" s="103">
        <f>_xlfn.XLOOKUP($D232,'Compiled grid proposal'!$C$5:$C$22,'Compiled grid proposal'!F$5:F$22,"error",0,1)</f>
        <v>0.89999999999999991</v>
      </c>
      <c r="AI232" s="103">
        <f>_xlfn.XLOOKUP($D232,'Compiled grid proposal'!$C$5:$C$22,'Compiled grid proposal'!G$5:G$22,"error",0,1)</f>
        <v>3</v>
      </c>
      <c r="AJ232" s="103">
        <f>_xlfn.XLOOKUP($D232,'Compiled grid proposal'!$C$5:$C$22,'Compiled grid proposal'!H$5:H$22,"error",0,1)</f>
        <v>1.5</v>
      </c>
      <c r="AK232" s="103">
        <f>_xlfn.XLOOKUP($D232,'Compiled grid proposal'!$C$5:$C$22,'Compiled grid proposal'!I$5:I$22,"error",0,1)</f>
        <v>5</v>
      </c>
      <c r="AL232" s="103">
        <f>_xlfn.XLOOKUP($D232,'Compiled grid proposal'!$C$5:$C$22,'Compiled grid proposal'!J$5:J$22,"error",0,1)</f>
        <v>1.7999999999999998</v>
      </c>
      <c r="AM232" s="103">
        <f>_xlfn.XLOOKUP($D232,'Compiled grid proposal'!$C$5:$C$22,'Compiled grid proposal'!K$5:K$22,"error",0,1)</f>
        <v>6</v>
      </c>
      <c r="AN232" s="103">
        <f>_xlfn.XLOOKUP($D232,'Compiled grid proposal'!$C$5:$C$22,'Compiled grid proposal'!L$5:L$22,"error",0,1)</f>
        <v>2.1599999999999997</v>
      </c>
      <c r="AO232" s="103">
        <f>_xlfn.XLOOKUP($D232,'Compiled grid proposal'!$C$5:$C$22,'Compiled grid proposal'!M$5:M$22,"error",0,1)</f>
        <v>7.1999999999999993</v>
      </c>
      <c r="AP232" s="103">
        <f>_xlfn.XLOOKUP($D232,'Compiled grid proposal'!$C$5:$C$22,'Compiled grid proposal'!N$5:N$22,"error",0,1)</f>
        <v>2.5919999999999996</v>
      </c>
      <c r="AQ232" s="103">
        <f>_xlfn.XLOOKUP($D232,'Compiled grid proposal'!$C$5:$C$22,'Compiled grid proposal'!O$5:O$22,"error",0,1)</f>
        <v>8.6399999999999988</v>
      </c>
      <c r="AR232" s="103">
        <f>_xlfn.XLOOKUP($D232,'Compiled grid proposal'!$C$5:$C$22,'Compiled grid proposal'!P$5:P$22,"error",0,1)</f>
        <v>3.1103999999999994</v>
      </c>
      <c r="AS232" s="103">
        <f>_xlfn.XLOOKUP($D232,'Compiled grid proposal'!$C$5:$C$22,'Compiled grid proposal'!Q$5:Q$22,"error",0,1)</f>
        <v>10.367999999999999</v>
      </c>
      <c r="AT232" s="103">
        <f>_xlfn.XLOOKUP($D232,'Compiled grid proposal'!$C$5:$C$22,'Compiled grid proposal'!R$5:R$22,"error",0,1)</f>
        <v>3.7324799999999989</v>
      </c>
      <c r="AU232" s="103">
        <f>_xlfn.XLOOKUP($D232,'Compiled grid proposal'!$C$5:$C$22,'Compiled grid proposal'!S$5:S$22,"error",0,1)</f>
        <v>12.441599999999998</v>
      </c>
      <c r="AV232" s="103">
        <f>_xlfn.XLOOKUP($D232,'Compiled grid proposal'!$C$5:$C$22,'Compiled grid proposal'!T$5:T$22,"error",0,1)</f>
        <v>4.4789759999999985</v>
      </c>
      <c r="AW232" s="103">
        <f>_xlfn.XLOOKUP($D232,'Compiled grid proposal'!$C$5:$C$22,'Compiled grid proposal'!U$5:U$22,"error",0,1)</f>
        <v>14.929919999999996</v>
      </c>
      <c r="AX232" s="103">
        <f>_xlfn.XLOOKUP($D232,'Compiled grid proposal'!$C$5:$C$22,'Compiled grid proposal'!V$5:V$22,"error",0,1)</f>
        <v>5.3999999999999995</v>
      </c>
      <c r="AY232" s="103">
        <f>_xlfn.XLOOKUP($D232,'Compiled grid proposal'!$C$5:$C$22,'Compiled grid proposal'!W$5:W$22,"error",0,1)</f>
        <v>18</v>
      </c>
      <c r="BA232" s="115">
        <f t="shared" si="120"/>
        <v>0.6</v>
      </c>
      <c r="BB232" s="115">
        <f t="shared" si="121"/>
        <v>0</v>
      </c>
      <c r="BC232" s="115">
        <f t="shared" si="122"/>
        <v>0.89999999999999991</v>
      </c>
      <c r="BD232" s="115">
        <f t="shared" si="123"/>
        <v>0</v>
      </c>
      <c r="BE232" s="115">
        <f t="shared" si="124"/>
        <v>-0.5</v>
      </c>
      <c r="BF232" s="115">
        <f t="shared" si="125"/>
        <v>0</v>
      </c>
      <c r="BG232" s="115">
        <f t="shared" si="126"/>
        <v>-0.20000000000000018</v>
      </c>
      <c r="BH232" s="115">
        <f t="shared" si="127"/>
        <v>0</v>
      </c>
      <c r="BI232" s="115">
        <f t="shared" si="128"/>
        <v>-0.8400000000000003</v>
      </c>
      <c r="BJ232" s="115">
        <f t="shared" si="129"/>
        <v>-0.80000000000000071</v>
      </c>
      <c r="BK232" s="115">
        <f t="shared" si="130"/>
        <v>-1.4080000000000004</v>
      </c>
      <c r="BL232" s="115">
        <f t="shared" si="131"/>
        <v>-3.3600000000000012</v>
      </c>
      <c r="BM232" s="115">
        <f t="shared" si="132"/>
        <v>-8.9396000000000022</v>
      </c>
      <c r="BN232" s="115">
        <f t="shared" si="133"/>
        <v>-3.6320000000000014</v>
      </c>
      <c r="BO232" s="115">
        <f t="shared" si="134"/>
        <v>-10.267520000000001</v>
      </c>
      <c r="BP232" s="115">
        <f t="shared" si="135"/>
        <v>-5.5584000000000024</v>
      </c>
      <c r="BQ232" s="115">
        <f t="shared" si="136"/>
        <v>-12.521024000000001</v>
      </c>
      <c r="BR232" s="115">
        <f t="shared" si="137"/>
        <v>-7.0700800000000044</v>
      </c>
      <c r="BS232" s="115">
        <f t="shared" si="138"/>
        <v>-16.600000000000001</v>
      </c>
      <c r="BT232" s="115">
        <f t="shared" si="139"/>
        <v>-11</v>
      </c>
      <c r="BV232" s="116" t="e">
        <f t="shared" si="140"/>
        <v>#DIV/0!</v>
      </c>
      <c r="BW232" s="116">
        <f t="shared" si="141"/>
        <v>0</v>
      </c>
      <c r="BX232" s="116" t="e">
        <f t="shared" si="142"/>
        <v>#DIV/0!</v>
      </c>
      <c r="BY232" s="116">
        <f t="shared" si="143"/>
        <v>0</v>
      </c>
      <c r="BZ232" s="116">
        <f t="shared" si="144"/>
        <v>-0.25</v>
      </c>
      <c r="CA232" s="116">
        <f t="shared" si="145"/>
        <v>0</v>
      </c>
      <c r="CB232" s="116">
        <f t="shared" si="146"/>
        <v>-0.10000000000000009</v>
      </c>
      <c r="CC232" s="116">
        <f t="shared" si="147"/>
        <v>0</v>
      </c>
      <c r="CD232" s="116">
        <f t="shared" si="148"/>
        <v>-0.28000000000000008</v>
      </c>
      <c r="CE232" s="116">
        <f t="shared" si="149"/>
        <v>-0.10000000000000009</v>
      </c>
      <c r="CF232" s="116">
        <f t="shared" si="150"/>
        <v>-0.35200000000000009</v>
      </c>
      <c r="CG232" s="116">
        <f t="shared" si="151"/>
        <v>-0.28000000000000008</v>
      </c>
      <c r="CH232" s="116">
        <f t="shared" si="152"/>
        <v>-0.74187551867219936</v>
      </c>
      <c r="CI232" s="116">
        <f t="shared" si="153"/>
        <v>-0.25942857142857151</v>
      </c>
      <c r="CJ232" s="116">
        <f t="shared" si="154"/>
        <v>-0.73339428571428578</v>
      </c>
      <c r="CK232" s="116">
        <f t="shared" si="155"/>
        <v>-0.30880000000000013</v>
      </c>
      <c r="CL232" s="116">
        <f t="shared" si="156"/>
        <v>-0.73653082352941179</v>
      </c>
      <c r="CM232" s="116">
        <f t="shared" si="157"/>
        <v>-0.32136727272727295</v>
      </c>
      <c r="CN232" s="116">
        <f t="shared" si="158"/>
        <v>-0.75454545454545463</v>
      </c>
      <c r="CO232" s="116">
        <f t="shared" si="159"/>
        <v>-0.37931034482758619</v>
      </c>
    </row>
    <row r="233" spans="1:93" ht="28.5" thickBot="1">
      <c r="A233" s="32" t="s">
        <v>252</v>
      </c>
      <c r="B233" s="33" t="s">
        <v>14</v>
      </c>
      <c r="C233" s="97">
        <v>1</v>
      </c>
      <c r="D233" s="33">
        <v>1</v>
      </c>
      <c r="E233" s="33">
        <v>1</v>
      </c>
      <c r="F233" s="33"/>
      <c r="G233" s="33"/>
      <c r="H233" s="33"/>
      <c r="I233" s="33"/>
      <c r="K233" s="103">
        <f>_xlfn.XLOOKUP($C233,'SQUO grid'!$B$4:$B$18,'SQUO grid'!C$4:C$18,"error",0,1)</f>
        <v>0</v>
      </c>
      <c r="L233" s="103">
        <f>_xlfn.XLOOKUP($C233,'SQUO grid'!$B$4:$B$18,'SQUO grid'!D$4:D$18,"error",0,1)</f>
        <v>2</v>
      </c>
      <c r="M233" s="103">
        <f>_xlfn.XLOOKUP($C233,'SQUO grid'!$B$4:$B$18,'SQUO grid'!E$4:E$18,"error",0,1)</f>
        <v>0</v>
      </c>
      <c r="N233" s="103">
        <f>_xlfn.XLOOKUP($C233,'SQUO grid'!$B$4:$B$18,'SQUO grid'!F$4:F$18,"error",0,1)</f>
        <v>3</v>
      </c>
      <c r="O233" s="103">
        <f>_xlfn.XLOOKUP($C233,'SQUO grid'!$B$4:$B$18,'SQUO grid'!G$4:G$18,"error",0,1)</f>
        <v>2</v>
      </c>
      <c r="P233" s="103">
        <f>_xlfn.XLOOKUP($C233,'SQUO grid'!$B$4:$B$18,'SQUO grid'!H$4:H$18,"error",0,1)</f>
        <v>5</v>
      </c>
      <c r="Q233" s="103">
        <f>_xlfn.XLOOKUP($C233,'SQUO grid'!$B$4:$B$18,'SQUO grid'!I$4:I$18,"error",0,1)</f>
        <v>2</v>
      </c>
      <c r="R233" s="103">
        <f>_xlfn.XLOOKUP($C233,'SQUO grid'!$B$4:$B$18,'SQUO grid'!J$4:J$18,"error",0,1)</f>
        <v>6</v>
      </c>
      <c r="S233" s="103">
        <f>_xlfn.XLOOKUP($C233,'SQUO grid'!$B$4:$B$18,'SQUO grid'!K$4:K$18,"error",0,1)</f>
        <v>3</v>
      </c>
      <c r="T233" s="103">
        <f>_xlfn.XLOOKUP($C233,'SQUO grid'!$B$4:$B$18,'SQUO grid'!L$4:L$18,"error",0,1)</f>
        <v>8</v>
      </c>
      <c r="U233" s="103">
        <f>_xlfn.XLOOKUP($C233,'SQUO grid'!$B$4:$B$18,'SQUO grid'!M$4:M$18,"error",0,1)</f>
        <v>4</v>
      </c>
      <c r="V233" s="103">
        <f>_xlfn.XLOOKUP($C233,'SQUO grid'!$B$4:$B$18,'SQUO grid'!N$4:N$18,"error",0,1)</f>
        <v>12</v>
      </c>
      <c r="W233" s="103">
        <f>_xlfn.XLOOKUP($C233,'SQUO grid'!$B$4:$B$18,'SQUO grid'!O$4:O$18,"error",0,1)</f>
        <v>12.05</v>
      </c>
      <c r="X233" s="103">
        <f>_xlfn.XLOOKUP($C233,'SQUO grid'!$B$4:$B$18,'SQUO grid'!P$4:P$18,"error",0,1)</f>
        <v>14</v>
      </c>
      <c r="Y233" s="103">
        <f>_xlfn.XLOOKUP($C233,'SQUO grid'!$B$4:$B$18,'SQUO grid'!Q$4:Q$18,"error",0,1)</f>
        <v>14</v>
      </c>
      <c r="Z233" s="103">
        <f>_xlfn.XLOOKUP($C233,'SQUO grid'!$B$4:$B$18,'SQUO grid'!R$4:R$18,"error",0,1)</f>
        <v>18</v>
      </c>
      <c r="AA233" s="103">
        <f>_xlfn.XLOOKUP($C233,'SQUO grid'!$B$4:$B$18,'SQUO grid'!S$4:S$18,"error",0,1)</f>
        <v>17</v>
      </c>
      <c r="AB233" s="103">
        <f>_xlfn.XLOOKUP($C233,'SQUO grid'!$B$4:$B$18,'SQUO grid'!T$4:T$18,"error",0,1)</f>
        <v>22</v>
      </c>
      <c r="AC233" s="103">
        <f>_xlfn.XLOOKUP($C233,'SQUO grid'!$B$4:$B$18,'SQUO grid'!U$4:U$18,"error",0,1)</f>
        <v>22</v>
      </c>
      <c r="AD233" s="103">
        <f>_xlfn.XLOOKUP($C233,'SQUO grid'!$B$4:$B$18,'SQUO grid'!V$4:V$18,"error",0,1)</f>
        <v>29</v>
      </c>
      <c r="AF233" s="103">
        <f>_xlfn.XLOOKUP($D233,'Compiled grid proposal'!$C$5:$C$22,'Compiled grid proposal'!D$5:D$22,"error",0,1)</f>
        <v>0.6</v>
      </c>
      <c r="AG233" s="103">
        <f>_xlfn.XLOOKUP($D233,'Compiled grid proposal'!$C$5:$C$22,'Compiled grid proposal'!E$5:E$22,"error",0,1)</f>
        <v>2</v>
      </c>
      <c r="AH233" s="103">
        <f>_xlfn.XLOOKUP($D233,'Compiled grid proposal'!$C$5:$C$22,'Compiled grid proposal'!F$5:F$22,"error",0,1)</f>
        <v>0.89999999999999991</v>
      </c>
      <c r="AI233" s="103">
        <f>_xlfn.XLOOKUP($D233,'Compiled grid proposal'!$C$5:$C$22,'Compiled grid proposal'!G$5:G$22,"error",0,1)</f>
        <v>3</v>
      </c>
      <c r="AJ233" s="103">
        <f>_xlfn.XLOOKUP($D233,'Compiled grid proposal'!$C$5:$C$22,'Compiled grid proposal'!H$5:H$22,"error",0,1)</f>
        <v>1.5</v>
      </c>
      <c r="AK233" s="103">
        <f>_xlfn.XLOOKUP($D233,'Compiled grid proposal'!$C$5:$C$22,'Compiled grid proposal'!I$5:I$22,"error",0,1)</f>
        <v>5</v>
      </c>
      <c r="AL233" s="103">
        <f>_xlfn.XLOOKUP($D233,'Compiled grid proposal'!$C$5:$C$22,'Compiled grid proposal'!J$5:J$22,"error",0,1)</f>
        <v>1.7999999999999998</v>
      </c>
      <c r="AM233" s="103">
        <f>_xlfn.XLOOKUP($D233,'Compiled grid proposal'!$C$5:$C$22,'Compiled grid proposal'!K$5:K$22,"error",0,1)</f>
        <v>6</v>
      </c>
      <c r="AN233" s="103">
        <f>_xlfn.XLOOKUP($D233,'Compiled grid proposal'!$C$5:$C$22,'Compiled grid proposal'!L$5:L$22,"error",0,1)</f>
        <v>2.1599999999999997</v>
      </c>
      <c r="AO233" s="103">
        <f>_xlfn.XLOOKUP($D233,'Compiled grid proposal'!$C$5:$C$22,'Compiled grid proposal'!M$5:M$22,"error",0,1)</f>
        <v>7.1999999999999993</v>
      </c>
      <c r="AP233" s="103">
        <f>_xlfn.XLOOKUP($D233,'Compiled grid proposal'!$C$5:$C$22,'Compiled grid proposal'!N$5:N$22,"error",0,1)</f>
        <v>2.5919999999999996</v>
      </c>
      <c r="AQ233" s="103">
        <f>_xlfn.XLOOKUP($D233,'Compiled grid proposal'!$C$5:$C$22,'Compiled grid proposal'!O$5:O$22,"error",0,1)</f>
        <v>8.6399999999999988</v>
      </c>
      <c r="AR233" s="103">
        <f>_xlfn.XLOOKUP($D233,'Compiled grid proposal'!$C$5:$C$22,'Compiled grid proposal'!P$5:P$22,"error",0,1)</f>
        <v>3.1103999999999994</v>
      </c>
      <c r="AS233" s="103">
        <f>_xlfn.XLOOKUP($D233,'Compiled grid proposal'!$C$5:$C$22,'Compiled grid proposal'!Q$5:Q$22,"error",0,1)</f>
        <v>10.367999999999999</v>
      </c>
      <c r="AT233" s="103">
        <f>_xlfn.XLOOKUP($D233,'Compiled grid proposal'!$C$5:$C$22,'Compiled grid proposal'!R$5:R$22,"error",0,1)</f>
        <v>3.7324799999999989</v>
      </c>
      <c r="AU233" s="103">
        <f>_xlfn.XLOOKUP($D233,'Compiled grid proposal'!$C$5:$C$22,'Compiled grid proposal'!S$5:S$22,"error",0,1)</f>
        <v>12.441599999999998</v>
      </c>
      <c r="AV233" s="103">
        <f>_xlfn.XLOOKUP($D233,'Compiled grid proposal'!$C$5:$C$22,'Compiled grid proposal'!T$5:T$22,"error",0,1)</f>
        <v>4.4789759999999985</v>
      </c>
      <c r="AW233" s="103">
        <f>_xlfn.XLOOKUP($D233,'Compiled grid proposal'!$C$5:$C$22,'Compiled grid proposal'!U$5:U$22,"error",0,1)</f>
        <v>14.929919999999996</v>
      </c>
      <c r="AX233" s="103">
        <f>_xlfn.XLOOKUP($D233,'Compiled grid proposal'!$C$5:$C$22,'Compiled grid proposal'!V$5:V$22,"error",0,1)</f>
        <v>5.3999999999999995</v>
      </c>
      <c r="AY233" s="103">
        <f>_xlfn.XLOOKUP($D233,'Compiled grid proposal'!$C$5:$C$22,'Compiled grid proposal'!W$5:W$22,"error",0,1)</f>
        <v>18</v>
      </c>
      <c r="BA233" s="115">
        <f t="shared" si="120"/>
        <v>0.6</v>
      </c>
      <c r="BB233" s="115">
        <f t="shared" si="121"/>
        <v>0</v>
      </c>
      <c r="BC233" s="115">
        <f t="shared" si="122"/>
        <v>0.89999999999999991</v>
      </c>
      <c r="BD233" s="115">
        <f t="shared" si="123"/>
        <v>0</v>
      </c>
      <c r="BE233" s="115">
        <f t="shared" si="124"/>
        <v>-0.5</v>
      </c>
      <c r="BF233" s="115">
        <f t="shared" si="125"/>
        <v>0</v>
      </c>
      <c r="BG233" s="115">
        <f t="shared" si="126"/>
        <v>-0.20000000000000018</v>
      </c>
      <c r="BH233" s="115">
        <f t="shared" si="127"/>
        <v>0</v>
      </c>
      <c r="BI233" s="115">
        <f t="shared" si="128"/>
        <v>-0.8400000000000003</v>
      </c>
      <c r="BJ233" s="115">
        <f t="shared" si="129"/>
        <v>-0.80000000000000071</v>
      </c>
      <c r="BK233" s="115">
        <f t="shared" si="130"/>
        <v>-1.4080000000000004</v>
      </c>
      <c r="BL233" s="115">
        <f t="shared" si="131"/>
        <v>-3.3600000000000012</v>
      </c>
      <c r="BM233" s="115">
        <f t="shared" si="132"/>
        <v>-8.9396000000000022</v>
      </c>
      <c r="BN233" s="115">
        <f t="shared" si="133"/>
        <v>-3.6320000000000014</v>
      </c>
      <c r="BO233" s="115">
        <f t="shared" si="134"/>
        <v>-10.267520000000001</v>
      </c>
      <c r="BP233" s="115">
        <f t="shared" si="135"/>
        <v>-5.5584000000000024</v>
      </c>
      <c r="BQ233" s="115">
        <f t="shared" si="136"/>
        <v>-12.521024000000001</v>
      </c>
      <c r="BR233" s="115">
        <f t="shared" si="137"/>
        <v>-7.0700800000000044</v>
      </c>
      <c r="BS233" s="115">
        <f t="shared" si="138"/>
        <v>-16.600000000000001</v>
      </c>
      <c r="BT233" s="115">
        <f t="shared" si="139"/>
        <v>-11</v>
      </c>
      <c r="BV233" s="116" t="e">
        <f t="shared" si="140"/>
        <v>#DIV/0!</v>
      </c>
      <c r="BW233" s="116">
        <f t="shared" si="141"/>
        <v>0</v>
      </c>
      <c r="BX233" s="116" t="e">
        <f t="shared" si="142"/>
        <v>#DIV/0!</v>
      </c>
      <c r="BY233" s="116">
        <f t="shared" si="143"/>
        <v>0</v>
      </c>
      <c r="BZ233" s="116">
        <f t="shared" si="144"/>
        <v>-0.25</v>
      </c>
      <c r="CA233" s="116">
        <f t="shared" si="145"/>
        <v>0</v>
      </c>
      <c r="CB233" s="116">
        <f t="shared" si="146"/>
        <v>-0.10000000000000009</v>
      </c>
      <c r="CC233" s="116">
        <f t="shared" si="147"/>
        <v>0</v>
      </c>
      <c r="CD233" s="116">
        <f t="shared" si="148"/>
        <v>-0.28000000000000008</v>
      </c>
      <c r="CE233" s="116">
        <f t="shared" si="149"/>
        <v>-0.10000000000000009</v>
      </c>
      <c r="CF233" s="116">
        <f t="shared" si="150"/>
        <v>-0.35200000000000009</v>
      </c>
      <c r="CG233" s="116">
        <f t="shared" si="151"/>
        <v>-0.28000000000000008</v>
      </c>
      <c r="CH233" s="116">
        <f t="shared" si="152"/>
        <v>-0.74187551867219936</v>
      </c>
      <c r="CI233" s="116">
        <f t="shared" si="153"/>
        <v>-0.25942857142857151</v>
      </c>
      <c r="CJ233" s="116">
        <f t="shared" si="154"/>
        <v>-0.73339428571428578</v>
      </c>
      <c r="CK233" s="116">
        <f t="shared" si="155"/>
        <v>-0.30880000000000013</v>
      </c>
      <c r="CL233" s="116">
        <f t="shared" si="156"/>
        <v>-0.73653082352941179</v>
      </c>
      <c r="CM233" s="116">
        <f t="shared" si="157"/>
        <v>-0.32136727272727295</v>
      </c>
      <c r="CN233" s="116">
        <f t="shared" si="158"/>
        <v>-0.75454545454545463</v>
      </c>
      <c r="CO233" s="116">
        <f t="shared" si="159"/>
        <v>-0.37931034482758619</v>
      </c>
    </row>
    <row r="234" spans="1:93" ht="14.5" thickBot="1">
      <c r="A234" s="32" t="s">
        <v>253</v>
      </c>
      <c r="B234" s="33" t="s">
        <v>14</v>
      </c>
      <c r="C234" s="97">
        <v>1</v>
      </c>
      <c r="D234" s="33">
        <v>1</v>
      </c>
      <c r="E234" s="33">
        <v>1</v>
      </c>
      <c r="F234" s="33"/>
      <c r="G234" s="33"/>
      <c r="H234" s="33"/>
      <c r="I234" s="33"/>
      <c r="K234" s="103">
        <f>_xlfn.XLOOKUP($C234,'SQUO grid'!$B$4:$B$18,'SQUO grid'!C$4:C$18,"error",0,1)</f>
        <v>0</v>
      </c>
      <c r="L234" s="103">
        <f>_xlfn.XLOOKUP($C234,'SQUO grid'!$B$4:$B$18,'SQUO grid'!D$4:D$18,"error",0,1)</f>
        <v>2</v>
      </c>
      <c r="M234" s="103">
        <f>_xlfn.XLOOKUP($C234,'SQUO grid'!$B$4:$B$18,'SQUO grid'!E$4:E$18,"error",0,1)</f>
        <v>0</v>
      </c>
      <c r="N234" s="103">
        <f>_xlfn.XLOOKUP($C234,'SQUO grid'!$B$4:$B$18,'SQUO grid'!F$4:F$18,"error",0,1)</f>
        <v>3</v>
      </c>
      <c r="O234" s="103">
        <f>_xlfn.XLOOKUP($C234,'SQUO grid'!$B$4:$B$18,'SQUO grid'!G$4:G$18,"error",0,1)</f>
        <v>2</v>
      </c>
      <c r="P234" s="103">
        <f>_xlfn.XLOOKUP($C234,'SQUO grid'!$B$4:$B$18,'SQUO grid'!H$4:H$18,"error",0,1)</f>
        <v>5</v>
      </c>
      <c r="Q234" s="103">
        <f>_xlfn.XLOOKUP($C234,'SQUO grid'!$B$4:$B$18,'SQUO grid'!I$4:I$18,"error",0,1)</f>
        <v>2</v>
      </c>
      <c r="R234" s="103">
        <f>_xlfn.XLOOKUP($C234,'SQUO grid'!$B$4:$B$18,'SQUO grid'!J$4:J$18,"error",0,1)</f>
        <v>6</v>
      </c>
      <c r="S234" s="103">
        <f>_xlfn.XLOOKUP($C234,'SQUO grid'!$B$4:$B$18,'SQUO grid'!K$4:K$18,"error",0,1)</f>
        <v>3</v>
      </c>
      <c r="T234" s="103">
        <f>_xlfn.XLOOKUP($C234,'SQUO grid'!$B$4:$B$18,'SQUO grid'!L$4:L$18,"error",0,1)</f>
        <v>8</v>
      </c>
      <c r="U234" s="103">
        <f>_xlfn.XLOOKUP($C234,'SQUO grid'!$B$4:$B$18,'SQUO grid'!M$4:M$18,"error",0,1)</f>
        <v>4</v>
      </c>
      <c r="V234" s="103">
        <f>_xlfn.XLOOKUP($C234,'SQUO grid'!$B$4:$B$18,'SQUO grid'!N$4:N$18,"error",0,1)</f>
        <v>12</v>
      </c>
      <c r="W234" s="103">
        <f>_xlfn.XLOOKUP($C234,'SQUO grid'!$B$4:$B$18,'SQUO grid'!O$4:O$18,"error",0,1)</f>
        <v>12.05</v>
      </c>
      <c r="X234" s="103">
        <f>_xlfn.XLOOKUP($C234,'SQUO grid'!$B$4:$B$18,'SQUO grid'!P$4:P$18,"error",0,1)</f>
        <v>14</v>
      </c>
      <c r="Y234" s="103">
        <f>_xlfn.XLOOKUP($C234,'SQUO grid'!$B$4:$B$18,'SQUO grid'!Q$4:Q$18,"error",0,1)</f>
        <v>14</v>
      </c>
      <c r="Z234" s="103">
        <f>_xlfn.XLOOKUP($C234,'SQUO grid'!$B$4:$B$18,'SQUO grid'!R$4:R$18,"error",0,1)</f>
        <v>18</v>
      </c>
      <c r="AA234" s="103">
        <f>_xlfn.XLOOKUP($C234,'SQUO grid'!$B$4:$B$18,'SQUO grid'!S$4:S$18,"error",0,1)</f>
        <v>17</v>
      </c>
      <c r="AB234" s="103">
        <f>_xlfn.XLOOKUP($C234,'SQUO grid'!$B$4:$B$18,'SQUO grid'!T$4:T$18,"error",0,1)</f>
        <v>22</v>
      </c>
      <c r="AC234" s="103">
        <f>_xlfn.XLOOKUP($C234,'SQUO grid'!$B$4:$B$18,'SQUO grid'!U$4:U$18,"error",0,1)</f>
        <v>22</v>
      </c>
      <c r="AD234" s="103">
        <f>_xlfn.XLOOKUP($C234,'SQUO grid'!$B$4:$B$18,'SQUO grid'!V$4:V$18,"error",0,1)</f>
        <v>29</v>
      </c>
      <c r="AF234" s="103">
        <f>_xlfn.XLOOKUP($D234,'Compiled grid proposal'!$C$5:$C$22,'Compiled grid proposal'!D$5:D$22,"error",0,1)</f>
        <v>0.6</v>
      </c>
      <c r="AG234" s="103">
        <f>_xlfn.XLOOKUP($D234,'Compiled grid proposal'!$C$5:$C$22,'Compiled grid proposal'!E$5:E$22,"error",0,1)</f>
        <v>2</v>
      </c>
      <c r="AH234" s="103">
        <f>_xlfn.XLOOKUP($D234,'Compiled grid proposal'!$C$5:$C$22,'Compiled grid proposal'!F$5:F$22,"error",0,1)</f>
        <v>0.89999999999999991</v>
      </c>
      <c r="AI234" s="103">
        <f>_xlfn.XLOOKUP($D234,'Compiled grid proposal'!$C$5:$C$22,'Compiled grid proposal'!G$5:G$22,"error",0,1)</f>
        <v>3</v>
      </c>
      <c r="AJ234" s="103">
        <f>_xlfn.XLOOKUP($D234,'Compiled grid proposal'!$C$5:$C$22,'Compiled grid proposal'!H$5:H$22,"error",0,1)</f>
        <v>1.5</v>
      </c>
      <c r="AK234" s="103">
        <f>_xlfn.XLOOKUP($D234,'Compiled grid proposal'!$C$5:$C$22,'Compiled grid proposal'!I$5:I$22,"error",0,1)</f>
        <v>5</v>
      </c>
      <c r="AL234" s="103">
        <f>_xlfn.XLOOKUP($D234,'Compiled grid proposal'!$C$5:$C$22,'Compiled grid proposal'!J$5:J$22,"error",0,1)</f>
        <v>1.7999999999999998</v>
      </c>
      <c r="AM234" s="103">
        <f>_xlfn.XLOOKUP($D234,'Compiled grid proposal'!$C$5:$C$22,'Compiled grid proposal'!K$5:K$22,"error",0,1)</f>
        <v>6</v>
      </c>
      <c r="AN234" s="103">
        <f>_xlfn.XLOOKUP($D234,'Compiled grid proposal'!$C$5:$C$22,'Compiled grid proposal'!L$5:L$22,"error",0,1)</f>
        <v>2.1599999999999997</v>
      </c>
      <c r="AO234" s="103">
        <f>_xlfn.XLOOKUP($D234,'Compiled grid proposal'!$C$5:$C$22,'Compiled grid proposal'!M$5:M$22,"error",0,1)</f>
        <v>7.1999999999999993</v>
      </c>
      <c r="AP234" s="103">
        <f>_xlfn.XLOOKUP($D234,'Compiled grid proposal'!$C$5:$C$22,'Compiled grid proposal'!N$5:N$22,"error",0,1)</f>
        <v>2.5919999999999996</v>
      </c>
      <c r="AQ234" s="103">
        <f>_xlfn.XLOOKUP($D234,'Compiled grid proposal'!$C$5:$C$22,'Compiled grid proposal'!O$5:O$22,"error",0,1)</f>
        <v>8.6399999999999988</v>
      </c>
      <c r="AR234" s="103">
        <f>_xlfn.XLOOKUP($D234,'Compiled grid proposal'!$C$5:$C$22,'Compiled grid proposal'!P$5:P$22,"error",0,1)</f>
        <v>3.1103999999999994</v>
      </c>
      <c r="AS234" s="103">
        <f>_xlfn.XLOOKUP($D234,'Compiled grid proposal'!$C$5:$C$22,'Compiled grid proposal'!Q$5:Q$22,"error",0,1)</f>
        <v>10.367999999999999</v>
      </c>
      <c r="AT234" s="103">
        <f>_xlfn.XLOOKUP($D234,'Compiled grid proposal'!$C$5:$C$22,'Compiled grid proposal'!R$5:R$22,"error",0,1)</f>
        <v>3.7324799999999989</v>
      </c>
      <c r="AU234" s="103">
        <f>_xlfn.XLOOKUP($D234,'Compiled grid proposal'!$C$5:$C$22,'Compiled grid proposal'!S$5:S$22,"error",0,1)</f>
        <v>12.441599999999998</v>
      </c>
      <c r="AV234" s="103">
        <f>_xlfn.XLOOKUP($D234,'Compiled grid proposal'!$C$5:$C$22,'Compiled grid proposal'!T$5:T$22,"error",0,1)</f>
        <v>4.4789759999999985</v>
      </c>
      <c r="AW234" s="103">
        <f>_xlfn.XLOOKUP($D234,'Compiled grid proposal'!$C$5:$C$22,'Compiled grid proposal'!U$5:U$22,"error",0,1)</f>
        <v>14.929919999999996</v>
      </c>
      <c r="AX234" s="103">
        <f>_xlfn.XLOOKUP($D234,'Compiled grid proposal'!$C$5:$C$22,'Compiled grid proposal'!V$5:V$22,"error",0,1)</f>
        <v>5.3999999999999995</v>
      </c>
      <c r="AY234" s="103">
        <f>_xlfn.XLOOKUP($D234,'Compiled grid proposal'!$C$5:$C$22,'Compiled grid proposal'!W$5:W$22,"error",0,1)</f>
        <v>18</v>
      </c>
      <c r="BA234" s="115">
        <f t="shared" si="120"/>
        <v>0.6</v>
      </c>
      <c r="BB234" s="115">
        <f t="shared" si="121"/>
        <v>0</v>
      </c>
      <c r="BC234" s="115">
        <f t="shared" si="122"/>
        <v>0.89999999999999991</v>
      </c>
      <c r="BD234" s="115">
        <f t="shared" si="123"/>
        <v>0</v>
      </c>
      <c r="BE234" s="115">
        <f t="shared" si="124"/>
        <v>-0.5</v>
      </c>
      <c r="BF234" s="115">
        <f t="shared" si="125"/>
        <v>0</v>
      </c>
      <c r="BG234" s="115">
        <f t="shared" si="126"/>
        <v>-0.20000000000000018</v>
      </c>
      <c r="BH234" s="115">
        <f t="shared" si="127"/>
        <v>0</v>
      </c>
      <c r="BI234" s="115">
        <f t="shared" si="128"/>
        <v>-0.8400000000000003</v>
      </c>
      <c r="BJ234" s="115">
        <f t="shared" si="129"/>
        <v>-0.80000000000000071</v>
      </c>
      <c r="BK234" s="115">
        <f t="shared" si="130"/>
        <v>-1.4080000000000004</v>
      </c>
      <c r="BL234" s="115">
        <f t="shared" si="131"/>
        <v>-3.3600000000000012</v>
      </c>
      <c r="BM234" s="115">
        <f t="shared" si="132"/>
        <v>-8.9396000000000022</v>
      </c>
      <c r="BN234" s="115">
        <f t="shared" si="133"/>
        <v>-3.6320000000000014</v>
      </c>
      <c r="BO234" s="115">
        <f t="shared" si="134"/>
        <v>-10.267520000000001</v>
      </c>
      <c r="BP234" s="115">
        <f t="shared" si="135"/>
        <v>-5.5584000000000024</v>
      </c>
      <c r="BQ234" s="115">
        <f t="shared" si="136"/>
        <v>-12.521024000000001</v>
      </c>
      <c r="BR234" s="115">
        <f t="shared" si="137"/>
        <v>-7.0700800000000044</v>
      </c>
      <c r="BS234" s="115">
        <f t="shared" si="138"/>
        <v>-16.600000000000001</v>
      </c>
      <c r="BT234" s="115">
        <f t="shared" si="139"/>
        <v>-11</v>
      </c>
      <c r="BV234" s="116" t="e">
        <f t="shared" si="140"/>
        <v>#DIV/0!</v>
      </c>
      <c r="BW234" s="116">
        <f t="shared" si="141"/>
        <v>0</v>
      </c>
      <c r="BX234" s="116" t="e">
        <f t="shared" si="142"/>
        <v>#DIV/0!</v>
      </c>
      <c r="BY234" s="116">
        <f t="shared" si="143"/>
        <v>0</v>
      </c>
      <c r="BZ234" s="116">
        <f t="shared" si="144"/>
        <v>-0.25</v>
      </c>
      <c r="CA234" s="116">
        <f t="shared" si="145"/>
        <v>0</v>
      </c>
      <c r="CB234" s="116">
        <f t="shared" si="146"/>
        <v>-0.10000000000000009</v>
      </c>
      <c r="CC234" s="116">
        <f t="shared" si="147"/>
        <v>0</v>
      </c>
      <c r="CD234" s="116">
        <f t="shared" si="148"/>
        <v>-0.28000000000000008</v>
      </c>
      <c r="CE234" s="116">
        <f t="shared" si="149"/>
        <v>-0.10000000000000009</v>
      </c>
      <c r="CF234" s="116">
        <f t="shared" si="150"/>
        <v>-0.35200000000000009</v>
      </c>
      <c r="CG234" s="116">
        <f t="shared" si="151"/>
        <v>-0.28000000000000008</v>
      </c>
      <c r="CH234" s="116">
        <f t="shared" si="152"/>
        <v>-0.74187551867219936</v>
      </c>
      <c r="CI234" s="116">
        <f t="shared" si="153"/>
        <v>-0.25942857142857151</v>
      </c>
      <c r="CJ234" s="116">
        <f t="shared" si="154"/>
        <v>-0.73339428571428578</v>
      </c>
      <c r="CK234" s="116">
        <f t="shared" si="155"/>
        <v>-0.30880000000000013</v>
      </c>
      <c r="CL234" s="116">
        <f t="shared" si="156"/>
        <v>-0.73653082352941179</v>
      </c>
      <c r="CM234" s="116">
        <f t="shared" si="157"/>
        <v>-0.32136727272727295</v>
      </c>
      <c r="CN234" s="116">
        <f t="shared" si="158"/>
        <v>-0.75454545454545463</v>
      </c>
      <c r="CO234" s="116">
        <f t="shared" si="159"/>
        <v>-0.37931034482758619</v>
      </c>
    </row>
    <row r="235" spans="1:93" ht="28.5" thickBot="1">
      <c r="A235" s="32" t="s">
        <v>255</v>
      </c>
      <c r="B235" s="33" t="s">
        <v>14</v>
      </c>
      <c r="C235" s="97">
        <v>1</v>
      </c>
      <c r="D235" s="33">
        <v>1</v>
      </c>
      <c r="E235" s="33">
        <v>1</v>
      </c>
      <c r="F235" s="33"/>
      <c r="G235" s="33"/>
      <c r="H235" s="33"/>
      <c r="I235" s="33"/>
      <c r="K235" s="103">
        <f>_xlfn.XLOOKUP($C235,'SQUO grid'!$B$4:$B$18,'SQUO grid'!C$4:C$18,"error",0,1)</f>
        <v>0</v>
      </c>
      <c r="L235" s="103">
        <f>_xlfn.XLOOKUP($C235,'SQUO grid'!$B$4:$B$18,'SQUO grid'!D$4:D$18,"error",0,1)</f>
        <v>2</v>
      </c>
      <c r="M235" s="103">
        <f>_xlfn.XLOOKUP($C235,'SQUO grid'!$B$4:$B$18,'SQUO grid'!E$4:E$18,"error",0,1)</f>
        <v>0</v>
      </c>
      <c r="N235" s="103">
        <f>_xlfn.XLOOKUP($C235,'SQUO grid'!$B$4:$B$18,'SQUO grid'!F$4:F$18,"error",0,1)</f>
        <v>3</v>
      </c>
      <c r="O235" s="103">
        <f>_xlfn.XLOOKUP($C235,'SQUO grid'!$B$4:$B$18,'SQUO grid'!G$4:G$18,"error",0,1)</f>
        <v>2</v>
      </c>
      <c r="P235" s="103">
        <f>_xlfn.XLOOKUP($C235,'SQUO grid'!$B$4:$B$18,'SQUO grid'!H$4:H$18,"error",0,1)</f>
        <v>5</v>
      </c>
      <c r="Q235" s="103">
        <f>_xlfn.XLOOKUP($C235,'SQUO grid'!$B$4:$B$18,'SQUO grid'!I$4:I$18,"error",0,1)</f>
        <v>2</v>
      </c>
      <c r="R235" s="103">
        <f>_xlfn.XLOOKUP($C235,'SQUO grid'!$B$4:$B$18,'SQUO grid'!J$4:J$18,"error",0,1)</f>
        <v>6</v>
      </c>
      <c r="S235" s="103">
        <f>_xlfn.XLOOKUP($C235,'SQUO grid'!$B$4:$B$18,'SQUO grid'!K$4:K$18,"error",0,1)</f>
        <v>3</v>
      </c>
      <c r="T235" s="103">
        <f>_xlfn.XLOOKUP($C235,'SQUO grid'!$B$4:$B$18,'SQUO grid'!L$4:L$18,"error",0,1)</f>
        <v>8</v>
      </c>
      <c r="U235" s="103">
        <f>_xlfn.XLOOKUP($C235,'SQUO grid'!$B$4:$B$18,'SQUO grid'!M$4:M$18,"error",0,1)</f>
        <v>4</v>
      </c>
      <c r="V235" s="103">
        <f>_xlfn.XLOOKUP($C235,'SQUO grid'!$B$4:$B$18,'SQUO grid'!N$4:N$18,"error",0,1)</f>
        <v>12</v>
      </c>
      <c r="W235" s="103">
        <f>_xlfn.XLOOKUP($C235,'SQUO grid'!$B$4:$B$18,'SQUO grid'!O$4:O$18,"error",0,1)</f>
        <v>12.05</v>
      </c>
      <c r="X235" s="103">
        <f>_xlfn.XLOOKUP($C235,'SQUO grid'!$B$4:$B$18,'SQUO grid'!P$4:P$18,"error",0,1)</f>
        <v>14</v>
      </c>
      <c r="Y235" s="103">
        <f>_xlfn.XLOOKUP($C235,'SQUO grid'!$B$4:$B$18,'SQUO grid'!Q$4:Q$18,"error",0,1)</f>
        <v>14</v>
      </c>
      <c r="Z235" s="103">
        <f>_xlfn.XLOOKUP($C235,'SQUO grid'!$B$4:$B$18,'SQUO grid'!R$4:R$18,"error",0,1)</f>
        <v>18</v>
      </c>
      <c r="AA235" s="103">
        <f>_xlfn.XLOOKUP($C235,'SQUO grid'!$B$4:$B$18,'SQUO grid'!S$4:S$18,"error",0,1)</f>
        <v>17</v>
      </c>
      <c r="AB235" s="103">
        <f>_xlfn.XLOOKUP($C235,'SQUO grid'!$B$4:$B$18,'SQUO grid'!T$4:T$18,"error",0,1)</f>
        <v>22</v>
      </c>
      <c r="AC235" s="103">
        <f>_xlfn.XLOOKUP($C235,'SQUO grid'!$B$4:$B$18,'SQUO grid'!U$4:U$18,"error",0,1)</f>
        <v>22</v>
      </c>
      <c r="AD235" s="103">
        <f>_xlfn.XLOOKUP($C235,'SQUO grid'!$B$4:$B$18,'SQUO grid'!V$4:V$18,"error",0,1)</f>
        <v>29</v>
      </c>
      <c r="AF235" s="103">
        <f>_xlfn.XLOOKUP($D235,'Compiled grid proposal'!$C$5:$C$22,'Compiled grid proposal'!D$5:D$22,"error",0,1)</f>
        <v>0.6</v>
      </c>
      <c r="AG235" s="103">
        <f>_xlfn.XLOOKUP($D235,'Compiled grid proposal'!$C$5:$C$22,'Compiled grid proposal'!E$5:E$22,"error",0,1)</f>
        <v>2</v>
      </c>
      <c r="AH235" s="103">
        <f>_xlfn.XLOOKUP($D235,'Compiled grid proposal'!$C$5:$C$22,'Compiled grid proposal'!F$5:F$22,"error",0,1)</f>
        <v>0.89999999999999991</v>
      </c>
      <c r="AI235" s="103">
        <f>_xlfn.XLOOKUP($D235,'Compiled grid proposal'!$C$5:$C$22,'Compiled grid proposal'!G$5:G$22,"error",0,1)</f>
        <v>3</v>
      </c>
      <c r="AJ235" s="103">
        <f>_xlfn.XLOOKUP($D235,'Compiled grid proposal'!$C$5:$C$22,'Compiled grid proposal'!H$5:H$22,"error",0,1)</f>
        <v>1.5</v>
      </c>
      <c r="AK235" s="103">
        <f>_xlfn.XLOOKUP($D235,'Compiled grid proposal'!$C$5:$C$22,'Compiled grid proposal'!I$5:I$22,"error",0,1)</f>
        <v>5</v>
      </c>
      <c r="AL235" s="103">
        <f>_xlfn.XLOOKUP($D235,'Compiled grid proposal'!$C$5:$C$22,'Compiled grid proposal'!J$5:J$22,"error",0,1)</f>
        <v>1.7999999999999998</v>
      </c>
      <c r="AM235" s="103">
        <f>_xlfn.XLOOKUP($D235,'Compiled grid proposal'!$C$5:$C$22,'Compiled grid proposal'!K$5:K$22,"error",0,1)</f>
        <v>6</v>
      </c>
      <c r="AN235" s="103">
        <f>_xlfn.XLOOKUP($D235,'Compiled grid proposal'!$C$5:$C$22,'Compiled grid proposal'!L$5:L$22,"error",0,1)</f>
        <v>2.1599999999999997</v>
      </c>
      <c r="AO235" s="103">
        <f>_xlfn.XLOOKUP($D235,'Compiled grid proposal'!$C$5:$C$22,'Compiled grid proposal'!M$5:M$22,"error",0,1)</f>
        <v>7.1999999999999993</v>
      </c>
      <c r="AP235" s="103">
        <f>_xlfn.XLOOKUP($D235,'Compiled grid proposal'!$C$5:$C$22,'Compiled grid proposal'!N$5:N$22,"error",0,1)</f>
        <v>2.5919999999999996</v>
      </c>
      <c r="AQ235" s="103">
        <f>_xlfn.XLOOKUP($D235,'Compiled grid proposal'!$C$5:$C$22,'Compiled grid proposal'!O$5:O$22,"error",0,1)</f>
        <v>8.6399999999999988</v>
      </c>
      <c r="AR235" s="103">
        <f>_xlfn.XLOOKUP($D235,'Compiled grid proposal'!$C$5:$C$22,'Compiled grid proposal'!P$5:P$22,"error",0,1)</f>
        <v>3.1103999999999994</v>
      </c>
      <c r="AS235" s="103">
        <f>_xlfn.XLOOKUP($D235,'Compiled grid proposal'!$C$5:$C$22,'Compiled grid proposal'!Q$5:Q$22,"error",0,1)</f>
        <v>10.367999999999999</v>
      </c>
      <c r="AT235" s="103">
        <f>_xlfn.XLOOKUP($D235,'Compiled grid proposal'!$C$5:$C$22,'Compiled grid proposal'!R$5:R$22,"error",0,1)</f>
        <v>3.7324799999999989</v>
      </c>
      <c r="AU235" s="103">
        <f>_xlfn.XLOOKUP($D235,'Compiled grid proposal'!$C$5:$C$22,'Compiled grid proposal'!S$5:S$22,"error",0,1)</f>
        <v>12.441599999999998</v>
      </c>
      <c r="AV235" s="103">
        <f>_xlfn.XLOOKUP($D235,'Compiled grid proposal'!$C$5:$C$22,'Compiled grid proposal'!T$5:T$22,"error",0,1)</f>
        <v>4.4789759999999985</v>
      </c>
      <c r="AW235" s="103">
        <f>_xlfn.XLOOKUP($D235,'Compiled grid proposal'!$C$5:$C$22,'Compiled grid proposal'!U$5:U$22,"error",0,1)</f>
        <v>14.929919999999996</v>
      </c>
      <c r="AX235" s="103">
        <f>_xlfn.XLOOKUP($D235,'Compiled grid proposal'!$C$5:$C$22,'Compiled grid proposal'!V$5:V$22,"error",0,1)</f>
        <v>5.3999999999999995</v>
      </c>
      <c r="AY235" s="103">
        <f>_xlfn.XLOOKUP($D235,'Compiled grid proposal'!$C$5:$C$22,'Compiled grid proposal'!W$5:W$22,"error",0,1)</f>
        <v>18</v>
      </c>
      <c r="BA235" s="115">
        <f t="shared" si="120"/>
        <v>0.6</v>
      </c>
      <c r="BB235" s="115">
        <f t="shared" si="121"/>
        <v>0</v>
      </c>
      <c r="BC235" s="115">
        <f t="shared" si="122"/>
        <v>0.89999999999999991</v>
      </c>
      <c r="BD235" s="115">
        <f t="shared" si="123"/>
        <v>0</v>
      </c>
      <c r="BE235" s="115">
        <f t="shared" si="124"/>
        <v>-0.5</v>
      </c>
      <c r="BF235" s="115">
        <f t="shared" si="125"/>
        <v>0</v>
      </c>
      <c r="BG235" s="115">
        <f t="shared" si="126"/>
        <v>-0.20000000000000018</v>
      </c>
      <c r="BH235" s="115">
        <f t="shared" si="127"/>
        <v>0</v>
      </c>
      <c r="BI235" s="115">
        <f t="shared" si="128"/>
        <v>-0.8400000000000003</v>
      </c>
      <c r="BJ235" s="115">
        <f t="shared" si="129"/>
        <v>-0.80000000000000071</v>
      </c>
      <c r="BK235" s="115">
        <f t="shared" si="130"/>
        <v>-1.4080000000000004</v>
      </c>
      <c r="BL235" s="115">
        <f t="shared" si="131"/>
        <v>-3.3600000000000012</v>
      </c>
      <c r="BM235" s="115">
        <f t="shared" si="132"/>
        <v>-8.9396000000000022</v>
      </c>
      <c r="BN235" s="115">
        <f t="shared" si="133"/>
        <v>-3.6320000000000014</v>
      </c>
      <c r="BO235" s="115">
        <f t="shared" si="134"/>
        <v>-10.267520000000001</v>
      </c>
      <c r="BP235" s="115">
        <f t="shared" si="135"/>
        <v>-5.5584000000000024</v>
      </c>
      <c r="BQ235" s="115">
        <f t="shared" si="136"/>
        <v>-12.521024000000001</v>
      </c>
      <c r="BR235" s="115">
        <f t="shared" si="137"/>
        <v>-7.0700800000000044</v>
      </c>
      <c r="BS235" s="115">
        <f t="shared" si="138"/>
        <v>-16.600000000000001</v>
      </c>
      <c r="BT235" s="115">
        <f t="shared" si="139"/>
        <v>-11</v>
      </c>
      <c r="BV235" s="116" t="e">
        <f t="shared" si="140"/>
        <v>#DIV/0!</v>
      </c>
      <c r="BW235" s="116">
        <f t="shared" si="141"/>
        <v>0</v>
      </c>
      <c r="BX235" s="116" t="e">
        <f t="shared" si="142"/>
        <v>#DIV/0!</v>
      </c>
      <c r="BY235" s="116">
        <f t="shared" si="143"/>
        <v>0</v>
      </c>
      <c r="BZ235" s="116">
        <f t="shared" si="144"/>
        <v>-0.25</v>
      </c>
      <c r="CA235" s="116">
        <f t="shared" si="145"/>
        <v>0</v>
      </c>
      <c r="CB235" s="116">
        <f t="shared" si="146"/>
        <v>-0.10000000000000009</v>
      </c>
      <c r="CC235" s="116">
        <f t="shared" si="147"/>
        <v>0</v>
      </c>
      <c r="CD235" s="116">
        <f t="shared" si="148"/>
        <v>-0.28000000000000008</v>
      </c>
      <c r="CE235" s="116">
        <f t="shared" si="149"/>
        <v>-0.10000000000000009</v>
      </c>
      <c r="CF235" s="116">
        <f t="shared" si="150"/>
        <v>-0.35200000000000009</v>
      </c>
      <c r="CG235" s="116">
        <f t="shared" si="151"/>
        <v>-0.28000000000000008</v>
      </c>
      <c r="CH235" s="116">
        <f t="shared" si="152"/>
        <v>-0.74187551867219936</v>
      </c>
      <c r="CI235" s="116">
        <f t="shared" si="153"/>
        <v>-0.25942857142857151</v>
      </c>
      <c r="CJ235" s="116">
        <f t="shared" si="154"/>
        <v>-0.73339428571428578</v>
      </c>
      <c r="CK235" s="116">
        <f t="shared" si="155"/>
        <v>-0.30880000000000013</v>
      </c>
      <c r="CL235" s="116">
        <f t="shared" si="156"/>
        <v>-0.73653082352941179</v>
      </c>
      <c r="CM235" s="116">
        <f t="shared" si="157"/>
        <v>-0.32136727272727295</v>
      </c>
      <c r="CN235" s="116">
        <f t="shared" si="158"/>
        <v>-0.75454545454545463</v>
      </c>
      <c r="CO235" s="116">
        <f t="shared" si="159"/>
        <v>-0.37931034482758619</v>
      </c>
    </row>
    <row r="236" spans="1:93" ht="14.5" thickBot="1">
      <c r="A236" s="32" t="s">
        <v>254</v>
      </c>
      <c r="B236" s="33" t="s">
        <v>14</v>
      </c>
      <c r="C236" s="97">
        <v>1</v>
      </c>
      <c r="D236" s="33">
        <v>1</v>
      </c>
      <c r="E236" s="33">
        <v>1</v>
      </c>
      <c r="F236" s="33"/>
      <c r="G236" s="33"/>
      <c r="H236" s="33"/>
      <c r="I236" s="33"/>
      <c r="K236" s="103">
        <f>_xlfn.XLOOKUP($C236,'SQUO grid'!$B$4:$B$18,'SQUO grid'!C$4:C$18,"error",0,1)</f>
        <v>0</v>
      </c>
      <c r="L236" s="103">
        <f>_xlfn.XLOOKUP($C236,'SQUO grid'!$B$4:$B$18,'SQUO grid'!D$4:D$18,"error",0,1)</f>
        <v>2</v>
      </c>
      <c r="M236" s="103">
        <f>_xlfn.XLOOKUP($C236,'SQUO grid'!$B$4:$B$18,'SQUO grid'!E$4:E$18,"error",0,1)</f>
        <v>0</v>
      </c>
      <c r="N236" s="103">
        <f>_xlfn.XLOOKUP($C236,'SQUO grid'!$B$4:$B$18,'SQUO grid'!F$4:F$18,"error",0,1)</f>
        <v>3</v>
      </c>
      <c r="O236" s="103">
        <f>_xlfn.XLOOKUP($C236,'SQUO grid'!$B$4:$B$18,'SQUO grid'!G$4:G$18,"error",0,1)</f>
        <v>2</v>
      </c>
      <c r="P236" s="103">
        <f>_xlfn.XLOOKUP($C236,'SQUO grid'!$B$4:$B$18,'SQUO grid'!H$4:H$18,"error",0,1)</f>
        <v>5</v>
      </c>
      <c r="Q236" s="103">
        <f>_xlfn.XLOOKUP($C236,'SQUO grid'!$B$4:$B$18,'SQUO grid'!I$4:I$18,"error",0,1)</f>
        <v>2</v>
      </c>
      <c r="R236" s="103">
        <f>_xlfn.XLOOKUP($C236,'SQUO grid'!$B$4:$B$18,'SQUO grid'!J$4:J$18,"error",0,1)</f>
        <v>6</v>
      </c>
      <c r="S236" s="103">
        <f>_xlfn.XLOOKUP($C236,'SQUO grid'!$B$4:$B$18,'SQUO grid'!K$4:K$18,"error",0,1)</f>
        <v>3</v>
      </c>
      <c r="T236" s="103">
        <f>_xlfn.XLOOKUP($C236,'SQUO grid'!$B$4:$B$18,'SQUO grid'!L$4:L$18,"error",0,1)</f>
        <v>8</v>
      </c>
      <c r="U236" s="103">
        <f>_xlfn.XLOOKUP($C236,'SQUO grid'!$B$4:$B$18,'SQUO grid'!M$4:M$18,"error",0,1)</f>
        <v>4</v>
      </c>
      <c r="V236" s="103">
        <f>_xlfn.XLOOKUP($C236,'SQUO grid'!$B$4:$B$18,'SQUO grid'!N$4:N$18,"error",0,1)</f>
        <v>12</v>
      </c>
      <c r="W236" s="103">
        <f>_xlfn.XLOOKUP($C236,'SQUO grid'!$B$4:$B$18,'SQUO grid'!O$4:O$18,"error",0,1)</f>
        <v>12.05</v>
      </c>
      <c r="X236" s="103">
        <f>_xlfn.XLOOKUP($C236,'SQUO grid'!$B$4:$B$18,'SQUO grid'!P$4:P$18,"error",0,1)</f>
        <v>14</v>
      </c>
      <c r="Y236" s="103">
        <f>_xlfn.XLOOKUP($C236,'SQUO grid'!$B$4:$B$18,'SQUO grid'!Q$4:Q$18,"error",0,1)</f>
        <v>14</v>
      </c>
      <c r="Z236" s="103">
        <f>_xlfn.XLOOKUP($C236,'SQUO grid'!$B$4:$B$18,'SQUO grid'!R$4:R$18,"error",0,1)</f>
        <v>18</v>
      </c>
      <c r="AA236" s="103">
        <f>_xlfn.XLOOKUP($C236,'SQUO grid'!$B$4:$B$18,'SQUO grid'!S$4:S$18,"error",0,1)</f>
        <v>17</v>
      </c>
      <c r="AB236" s="103">
        <f>_xlfn.XLOOKUP($C236,'SQUO grid'!$B$4:$B$18,'SQUO grid'!T$4:T$18,"error",0,1)</f>
        <v>22</v>
      </c>
      <c r="AC236" s="103">
        <f>_xlfn.XLOOKUP($C236,'SQUO grid'!$B$4:$B$18,'SQUO grid'!U$4:U$18,"error",0,1)</f>
        <v>22</v>
      </c>
      <c r="AD236" s="103">
        <f>_xlfn.XLOOKUP($C236,'SQUO grid'!$B$4:$B$18,'SQUO grid'!V$4:V$18,"error",0,1)</f>
        <v>29</v>
      </c>
      <c r="AF236" s="103">
        <f>_xlfn.XLOOKUP($D236,'Compiled grid proposal'!$C$5:$C$22,'Compiled grid proposal'!D$5:D$22,"error",0,1)</f>
        <v>0.6</v>
      </c>
      <c r="AG236" s="103">
        <f>_xlfn.XLOOKUP($D236,'Compiled grid proposal'!$C$5:$C$22,'Compiled grid proposal'!E$5:E$22,"error",0,1)</f>
        <v>2</v>
      </c>
      <c r="AH236" s="103">
        <f>_xlfn.XLOOKUP($D236,'Compiled grid proposal'!$C$5:$C$22,'Compiled grid proposal'!F$5:F$22,"error",0,1)</f>
        <v>0.89999999999999991</v>
      </c>
      <c r="AI236" s="103">
        <f>_xlfn.XLOOKUP($D236,'Compiled grid proposal'!$C$5:$C$22,'Compiled grid proposal'!G$5:G$22,"error",0,1)</f>
        <v>3</v>
      </c>
      <c r="AJ236" s="103">
        <f>_xlfn.XLOOKUP($D236,'Compiled grid proposal'!$C$5:$C$22,'Compiled grid proposal'!H$5:H$22,"error",0,1)</f>
        <v>1.5</v>
      </c>
      <c r="AK236" s="103">
        <f>_xlfn.XLOOKUP($D236,'Compiled grid proposal'!$C$5:$C$22,'Compiled grid proposal'!I$5:I$22,"error",0,1)</f>
        <v>5</v>
      </c>
      <c r="AL236" s="103">
        <f>_xlfn.XLOOKUP($D236,'Compiled grid proposal'!$C$5:$C$22,'Compiled grid proposal'!J$5:J$22,"error",0,1)</f>
        <v>1.7999999999999998</v>
      </c>
      <c r="AM236" s="103">
        <f>_xlfn.XLOOKUP($D236,'Compiled grid proposal'!$C$5:$C$22,'Compiled grid proposal'!K$5:K$22,"error",0,1)</f>
        <v>6</v>
      </c>
      <c r="AN236" s="103">
        <f>_xlfn.XLOOKUP($D236,'Compiled grid proposal'!$C$5:$C$22,'Compiled grid proposal'!L$5:L$22,"error",0,1)</f>
        <v>2.1599999999999997</v>
      </c>
      <c r="AO236" s="103">
        <f>_xlfn.XLOOKUP($D236,'Compiled grid proposal'!$C$5:$C$22,'Compiled grid proposal'!M$5:M$22,"error",0,1)</f>
        <v>7.1999999999999993</v>
      </c>
      <c r="AP236" s="103">
        <f>_xlfn.XLOOKUP($D236,'Compiled grid proposal'!$C$5:$C$22,'Compiled grid proposal'!N$5:N$22,"error",0,1)</f>
        <v>2.5919999999999996</v>
      </c>
      <c r="AQ236" s="103">
        <f>_xlfn.XLOOKUP($D236,'Compiled grid proposal'!$C$5:$C$22,'Compiled grid proposal'!O$5:O$22,"error",0,1)</f>
        <v>8.6399999999999988</v>
      </c>
      <c r="AR236" s="103">
        <f>_xlfn.XLOOKUP($D236,'Compiled grid proposal'!$C$5:$C$22,'Compiled grid proposal'!P$5:P$22,"error",0,1)</f>
        <v>3.1103999999999994</v>
      </c>
      <c r="AS236" s="103">
        <f>_xlfn.XLOOKUP($D236,'Compiled grid proposal'!$C$5:$C$22,'Compiled grid proposal'!Q$5:Q$22,"error",0,1)</f>
        <v>10.367999999999999</v>
      </c>
      <c r="AT236" s="103">
        <f>_xlfn.XLOOKUP($D236,'Compiled grid proposal'!$C$5:$C$22,'Compiled grid proposal'!R$5:R$22,"error",0,1)</f>
        <v>3.7324799999999989</v>
      </c>
      <c r="AU236" s="103">
        <f>_xlfn.XLOOKUP($D236,'Compiled grid proposal'!$C$5:$C$22,'Compiled grid proposal'!S$5:S$22,"error",0,1)</f>
        <v>12.441599999999998</v>
      </c>
      <c r="AV236" s="103">
        <f>_xlfn.XLOOKUP($D236,'Compiled grid proposal'!$C$5:$C$22,'Compiled grid proposal'!T$5:T$22,"error",0,1)</f>
        <v>4.4789759999999985</v>
      </c>
      <c r="AW236" s="103">
        <f>_xlfn.XLOOKUP($D236,'Compiled grid proposal'!$C$5:$C$22,'Compiled grid proposal'!U$5:U$22,"error",0,1)</f>
        <v>14.929919999999996</v>
      </c>
      <c r="AX236" s="103">
        <f>_xlfn.XLOOKUP($D236,'Compiled grid proposal'!$C$5:$C$22,'Compiled grid proposal'!V$5:V$22,"error",0,1)</f>
        <v>5.3999999999999995</v>
      </c>
      <c r="AY236" s="103">
        <f>_xlfn.XLOOKUP($D236,'Compiled grid proposal'!$C$5:$C$22,'Compiled grid proposal'!W$5:W$22,"error",0,1)</f>
        <v>18</v>
      </c>
      <c r="BA236" s="115">
        <f t="shared" si="120"/>
        <v>0.6</v>
      </c>
      <c r="BB236" s="115">
        <f t="shared" si="121"/>
        <v>0</v>
      </c>
      <c r="BC236" s="115">
        <f t="shared" si="122"/>
        <v>0.89999999999999991</v>
      </c>
      <c r="BD236" s="115">
        <f t="shared" si="123"/>
        <v>0</v>
      </c>
      <c r="BE236" s="115">
        <f t="shared" si="124"/>
        <v>-0.5</v>
      </c>
      <c r="BF236" s="115">
        <f t="shared" si="125"/>
        <v>0</v>
      </c>
      <c r="BG236" s="115">
        <f t="shared" si="126"/>
        <v>-0.20000000000000018</v>
      </c>
      <c r="BH236" s="115">
        <f t="shared" si="127"/>
        <v>0</v>
      </c>
      <c r="BI236" s="115">
        <f t="shared" si="128"/>
        <v>-0.8400000000000003</v>
      </c>
      <c r="BJ236" s="115">
        <f t="shared" si="129"/>
        <v>-0.80000000000000071</v>
      </c>
      <c r="BK236" s="115">
        <f t="shared" si="130"/>
        <v>-1.4080000000000004</v>
      </c>
      <c r="BL236" s="115">
        <f t="shared" si="131"/>
        <v>-3.3600000000000012</v>
      </c>
      <c r="BM236" s="115">
        <f t="shared" si="132"/>
        <v>-8.9396000000000022</v>
      </c>
      <c r="BN236" s="115">
        <f t="shared" si="133"/>
        <v>-3.6320000000000014</v>
      </c>
      <c r="BO236" s="115">
        <f t="shared" si="134"/>
        <v>-10.267520000000001</v>
      </c>
      <c r="BP236" s="115">
        <f t="shared" si="135"/>
        <v>-5.5584000000000024</v>
      </c>
      <c r="BQ236" s="115">
        <f t="shared" si="136"/>
        <v>-12.521024000000001</v>
      </c>
      <c r="BR236" s="115">
        <f t="shared" si="137"/>
        <v>-7.0700800000000044</v>
      </c>
      <c r="BS236" s="115">
        <f t="shared" si="138"/>
        <v>-16.600000000000001</v>
      </c>
      <c r="BT236" s="115">
        <f t="shared" si="139"/>
        <v>-11</v>
      </c>
      <c r="BV236" s="116" t="e">
        <f t="shared" si="140"/>
        <v>#DIV/0!</v>
      </c>
      <c r="BW236" s="116">
        <f t="shared" si="141"/>
        <v>0</v>
      </c>
      <c r="BX236" s="116" t="e">
        <f t="shared" si="142"/>
        <v>#DIV/0!</v>
      </c>
      <c r="BY236" s="116">
        <f t="shared" si="143"/>
        <v>0</v>
      </c>
      <c r="BZ236" s="116">
        <f t="shared" si="144"/>
        <v>-0.25</v>
      </c>
      <c r="CA236" s="116">
        <f t="shared" si="145"/>
        <v>0</v>
      </c>
      <c r="CB236" s="116">
        <f t="shared" si="146"/>
        <v>-0.10000000000000009</v>
      </c>
      <c r="CC236" s="116">
        <f t="shared" si="147"/>
        <v>0</v>
      </c>
      <c r="CD236" s="116">
        <f t="shared" si="148"/>
        <v>-0.28000000000000008</v>
      </c>
      <c r="CE236" s="116">
        <f t="shared" si="149"/>
        <v>-0.10000000000000009</v>
      </c>
      <c r="CF236" s="116">
        <f t="shared" si="150"/>
        <v>-0.35200000000000009</v>
      </c>
      <c r="CG236" s="116">
        <f t="shared" si="151"/>
        <v>-0.28000000000000008</v>
      </c>
      <c r="CH236" s="116">
        <f t="shared" si="152"/>
        <v>-0.74187551867219936</v>
      </c>
      <c r="CI236" s="116">
        <f t="shared" si="153"/>
        <v>-0.25942857142857151</v>
      </c>
      <c r="CJ236" s="116">
        <f t="shared" si="154"/>
        <v>-0.73339428571428578</v>
      </c>
      <c r="CK236" s="116">
        <f t="shared" si="155"/>
        <v>-0.30880000000000013</v>
      </c>
      <c r="CL236" s="116">
        <f t="shared" si="156"/>
        <v>-0.73653082352941179</v>
      </c>
      <c r="CM236" s="116">
        <f t="shared" si="157"/>
        <v>-0.32136727272727295</v>
      </c>
      <c r="CN236" s="116">
        <f t="shared" si="158"/>
        <v>-0.75454545454545463</v>
      </c>
      <c r="CO236" s="116">
        <f t="shared" si="159"/>
        <v>-0.37931034482758619</v>
      </c>
    </row>
    <row r="237" spans="1:93" ht="14.5" thickBot="1">
      <c r="A237" s="32" t="s">
        <v>256</v>
      </c>
      <c r="B237" s="33" t="s">
        <v>14</v>
      </c>
      <c r="C237" s="97">
        <v>1</v>
      </c>
      <c r="D237" s="33">
        <v>1</v>
      </c>
      <c r="E237" s="33">
        <v>1</v>
      </c>
      <c r="F237" s="33"/>
      <c r="G237" s="33"/>
      <c r="H237" s="33"/>
      <c r="I237" s="33"/>
      <c r="K237" s="103">
        <f>_xlfn.XLOOKUP($C237,'SQUO grid'!$B$4:$B$18,'SQUO grid'!C$4:C$18,"error",0,1)</f>
        <v>0</v>
      </c>
      <c r="L237" s="103">
        <f>_xlfn.XLOOKUP($C237,'SQUO grid'!$B$4:$B$18,'SQUO grid'!D$4:D$18,"error",0,1)</f>
        <v>2</v>
      </c>
      <c r="M237" s="103">
        <f>_xlfn.XLOOKUP($C237,'SQUO grid'!$B$4:$B$18,'SQUO grid'!E$4:E$18,"error",0,1)</f>
        <v>0</v>
      </c>
      <c r="N237" s="103">
        <f>_xlfn.XLOOKUP($C237,'SQUO grid'!$B$4:$B$18,'SQUO grid'!F$4:F$18,"error",0,1)</f>
        <v>3</v>
      </c>
      <c r="O237" s="103">
        <f>_xlfn.XLOOKUP($C237,'SQUO grid'!$B$4:$B$18,'SQUO grid'!G$4:G$18,"error",0,1)</f>
        <v>2</v>
      </c>
      <c r="P237" s="103">
        <f>_xlfn.XLOOKUP($C237,'SQUO grid'!$B$4:$B$18,'SQUO grid'!H$4:H$18,"error",0,1)</f>
        <v>5</v>
      </c>
      <c r="Q237" s="103">
        <f>_xlfn.XLOOKUP($C237,'SQUO grid'!$B$4:$B$18,'SQUO grid'!I$4:I$18,"error",0,1)</f>
        <v>2</v>
      </c>
      <c r="R237" s="103">
        <f>_xlfn.XLOOKUP($C237,'SQUO grid'!$B$4:$B$18,'SQUO grid'!J$4:J$18,"error",0,1)</f>
        <v>6</v>
      </c>
      <c r="S237" s="103">
        <f>_xlfn.XLOOKUP($C237,'SQUO grid'!$B$4:$B$18,'SQUO grid'!K$4:K$18,"error",0,1)</f>
        <v>3</v>
      </c>
      <c r="T237" s="103">
        <f>_xlfn.XLOOKUP($C237,'SQUO grid'!$B$4:$B$18,'SQUO grid'!L$4:L$18,"error",0,1)</f>
        <v>8</v>
      </c>
      <c r="U237" s="103">
        <f>_xlfn.XLOOKUP($C237,'SQUO grid'!$B$4:$B$18,'SQUO grid'!M$4:M$18,"error",0,1)</f>
        <v>4</v>
      </c>
      <c r="V237" s="103">
        <f>_xlfn.XLOOKUP($C237,'SQUO grid'!$B$4:$B$18,'SQUO grid'!N$4:N$18,"error",0,1)</f>
        <v>12</v>
      </c>
      <c r="W237" s="103">
        <f>_xlfn.XLOOKUP($C237,'SQUO grid'!$B$4:$B$18,'SQUO grid'!O$4:O$18,"error",0,1)</f>
        <v>12.05</v>
      </c>
      <c r="X237" s="103">
        <f>_xlfn.XLOOKUP($C237,'SQUO grid'!$B$4:$B$18,'SQUO grid'!P$4:P$18,"error",0,1)</f>
        <v>14</v>
      </c>
      <c r="Y237" s="103">
        <f>_xlfn.XLOOKUP($C237,'SQUO grid'!$B$4:$B$18,'SQUO grid'!Q$4:Q$18,"error",0,1)</f>
        <v>14</v>
      </c>
      <c r="Z237" s="103">
        <f>_xlfn.XLOOKUP($C237,'SQUO grid'!$B$4:$B$18,'SQUO grid'!R$4:R$18,"error",0,1)</f>
        <v>18</v>
      </c>
      <c r="AA237" s="103">
        <f>_xlfn.XLOOKUP($C237,'SQUO grid'!$B$4:$B$18,'SQUO grid'!S$4:S$18,"error",0,1)</f>
        <v>17</v>
      </c>
      <c r="AB237" s="103">
        <f>_xlfn.XLOOKUP($C237,'SQUO grid'!$B$4:$B$18,'SQUO grid'!T$4:T$18,"error",0,1)</f>
        <v>22</v>
      </c>
      <c r="AC237" s="103">
        <f>_xlfn.XLOOKUP($C237,'SQUO grid'!$B$4:$B$18,'SQUO grid'!U$4:U$18,"error",0,1)</f>
        <v>22</v>
      </c>
      <c r="AD237" s="103">
        <f>_xlfn.XLOOKUP($C237,'SQUO grid'!$B$4:$B$18,'SQUO grid'!V$4:V$18,"error",0,1)</f>
        <v>29</v>
      </c>
      <c r="AF237" s="103">
        <f>_xlfn.XLOOKUP($D237,'Compiled grid proposal'!$C$5:$C$22,'Compiled grid proposal'!D$5:D$22,"error",0,1)</f>
        <v>0.6</v>
      </c>
      <c r="AG237" s="103">
        <f>_xlfn.XLOOKUP($D237,'Compiled grid proposal'!$C$5:$C$22,'Compiled grid proposal'!E$5:E$22,"error",0,1)</f>
        <v>2</v>
      </c>
      <c r="AH237" s="103">
        <f>_xlfn.XLOOKUP($D237,'Compiled grid proposal'!$C$5:$C$22,'Compiled grid proposal'!F$5:F$22,"error",0,1)</f>
        <v>0.89999999999999991</v>
      </c>
      <c r="AI237" s="103">
        <f>_xlfn.XLOOKUP($D237,'Compiled grid proposal'!$C$5:$C$22,'Compiled grid proposal'!G$5:G$22,"error",0,1)</f>
        <v>3</v>
      </c>
      <c r="AJ237" s="103">
        <f>_xlfn.XLOOKUP($D237,'Compiled grid proposal'!$C$5:$C$22,'Compiled grid proposal'!H$5:H$22,"error",0,1)</f>
        <v>1.5</v>
      </c>
      <c r="AK237" s="103">
        <f>_xlfn.XLOOKUP($D237,'Compiled grid proposal'!$C$5:$C$22,'Compiled grid proposal'!I$5:I$22,"error",0,1)</f>
        <v>5</v>
      </c>
      <c r="AL237" s="103">
        <f>_xlfn.XLOOKUP($D237,'Compiled grid proposal'!$C$5:$C$22,'Compiled grid proposal'!J$5:J$22,"error",0,1)</f>
        <v>1.7999999999999998</v>
      </c>
      <c r="AM237" s="103">
        <f>_xlfn.XLOOKUP($D237,'Compiled grid proposal'!$C$5:$C$22,'Compiled grid proposal'!K$5:K$22,"error",0,1)</f>
        <v>6</v>
      </c>
      <c r="AN237" s="103">
        <f>_xlfn.XLOOKUP($D237,'Compiled grid proposal'!$C$5:$C$22,'Compiled grid proposal'!L$5:L$22,"error",0,1)</f>
        <v>2.1599999999999997</v>
      </c>
      <c r="AO237" s="103">
        <f>_xlfn.XLOOKUP($D237,'Compiled grid proposal'!$C$5:$C$22,'Compiled grid proposal'!M$5:M$22,"error",0,1)</f>
        <v>7.1999999999999993</v>
      </c>
      <c r="AP237" s="103">
        <f>_xlfn.XLOOKUP($D237,'Compiled grid proposal'!$C$5:$C$22,'Compiled grid proposal'!N$5:N$22,"error",0,1)</f>
        <v>2.5919999999999996</v>
      </c>
      <c r="AQ237" s="103">
        <f>_xlfn.XLOOKUP($D237,'Compiled grid proposal'!$C$5:$C$22,'Compiled grid proposal'!O$5:O$22,"error",0,1)</f>
        <v>8.6399999999999988</v>
      </c>
      <c r="AR237" s="103">
        <f>_xlfn.XLOOKUP($D237,'Compiled grid proposal'!$C$5:$C$22,'Compiled grid proposal'!P$5:P$22,"error",0,1)</f>
        <v>3.1103999999999994</v>
      </c>
      <c r="AS237" s="103">
        <f>_xlfn.XLOOKUP($D237,'Compiled grid proposal'!$C$5:$C$22,'Compiled grid proposal'!Q$5:Q$22,"error",0,1)</f>
        <v>10.367999999999999</v>
      </c>
      <c r="AT237" s="103">
        <f>_xlfn.XLOOKUP($D237,'Compiled grid proposal'!$C$5:$C$22,'Compiled grid proposal'!R$5:R$22,"error",0,1)</f>
        <v>3.7324799999999989</v>
      </c>
      <c r="AU237" s="103">
        <f>_xlfn.XLOOKUP($D237,'Compiled grid proposal'!$C$5:$C$22,'Compiled grid proposal'!S$5:S$22,"error",0,1)</f>
        <v>12.441599999999998</v>
      </c>
      <c r="AV237" s="103">
        <f>_xlfn.XLOOKUP($D237,'Compiled grid proposal'!$C$5:$C$22,'Compiled grid proposal'!T$5:T$22,"error",0,1)</f>
        <v>4.4789759999999985</v>
      </c>
      <c r="AW237" s="103">
        <f>_xlfn.XLOOKUP($D237,'Compiled grid proposal'!$C$5:$C$22,'Compiled grid proposal'!U$5:U$22,"error",0,1)</f>
        <v>14.929919999999996</v>
      </c>
      <c r="AX237" s="103">
        <f>_xlfn.XLOOKUP($D237,'Compiled grid proposal'!$C$5:$C$22,'Compiled grid proposal'!V$5:V$22,"error",0,1)</f>
        <v>5.3999999999999995</v>
      </c>
      <c r="AY237" s="103">
        <f>_xlfn.XLOOKUP($D237,'Compiled grid proposal'!$C$5:$C$22,'Compiled grid proposal'!W$5:W$22,"error",0,1)</f>
        <v>18</v>
      </c>
      <c r="BA237" s="115">
        <f t="shared" si="120"/>
        <v>0.6</v>
      </c>
      <c r="BB237" s="115">
        <f t="shared" si="121"/>
        <v>0</v>
      </c>
      <c r="BC237" s="115">
        <f t="shared" si="122"/>
        <v>0.89999999999999991</v>
      </c>
      <c r="BD237" s="115">
        <f t="shared" si="123"/>
        <v>0</v>
      </c>
      <c r="BE237" s="115">
        <f t="shared" si="124"/>
        <v>-0.5</v>
      </c>
      <c r="BF237" s="115">
        <f t="shared" si="125"/>
        <v>0</v>
      </c>
      <c r="BG237" s="115">
        <f t="shared" si="126"/>
        <v>-0.20000000000000018</v>
      </c>
      <c r="BH237" s="115">
        <f t="shared" si="127"/>
        <v>0</v>
      </c>
      <c r="BI237" s="115">
        <f t="shared" si="128"/>
        <v>-0.8400000000000003</v>
      </c>
      <c r="BJ237" s="115">
        <f t="shared" si="129"/>
        <v>-0.80000000000000071</v>
      </c>
      <c r="BK237" s="115">
        <f t="shared" si="130"/>
        <v>-1.4080000000000004</v>
      </c>
      <c r="BL237" s="115">
        <f t="shared" si="131"/>
        <v>-3.3600000000000012</v>
      </c>
      <c r="BM237" s="115">
        <f t="shared" si="132"/>
        <v>-8.9396000000000022</v>
      </c>
      <c r="BN237" s="115">
        <f t="shared" si="133"/>
        <v>-3.6320000000000014</v>
      </c>
      <c r="BO237" s="115">
        <f t="shared" si="134"/>
        <v>-10.267520000000001</v>
      </c>
      <c r="BP237" s="115">
        <f t="shared" si="135"/>
        <v>-5.5584000000000024</v>
      </c>
      <c r="BQ237" s="115">
        <f t="shared" si="136"/>
        <v>-12.521024000000001</v>
      </c>
      <c r="BR237" s="115">
        <f t="shared" si="137"/>
        <v>-7.0700800000000044</v>
      </c>
      <c r="BS237" s="115">
        <f t="shared" si="138"/>
        <v>-16.600000000000001</v>
      </c>
      <c r="BT237" s="115">
        <f t="shared" si="139"/>
        <v>-11</v>
      </c>
      <c r="BV237" s="116" t="e">
        <f t="shared" si="140"/>
        <v>#DIV/0!</v>
      </c>
      <c r="BW237" s="116">
        <f t="shared" si="141"/>
        <v>0</v>
      </c>
      <c r="BX237" s="116" t="e">
        <f t="shared" si="142"/>
        <v>#DIV/0!</v>
      </c>
      <c r="BY237" s="116">
        <f t="shared" si="143"/>
        <v>0</v>
      </c>
      <c r="BZ237" s="116">
        <f t="shared" si="144"/>
        <v>-0.25</v>
      </c>
      <c r="CA237" s="116">
        <f t="shared" si="145"/>
        <v>0</v>
      </c>
      <c r="CB237" s="116">
        <f t="shared" si="146"/>
        <v>-0.10000000000000009</v>
      </c>
      <c r="CC237" s="116">
        <f t="shared" si="147"/>
        <v>0</v>
      </c>
      <c r="CD237" s="116">
        <f t="shared" si="148"/>
        <v>-0.28000000000000008</v>
      </c>
      <c r="CE237" s="116">
        <f t="shared" si="149"/>
        <v>-0.10000000000000009</v>
      </c>
      <c r="CF237" s="116">
        <f t="shared" si="150"/>
        <v>-0.35200000000000009</v>
      </c>
      <c r="CG237" s="116">
        <f t="shared" si="151"/>
        <v>-0.28000000000000008</v>
      </c>
      <c r="CH237" s="116">
        <f t="shared" si="152"/>
        <v>-0.74187551867219936</v>
      </c>
      <c r="CI237" s="116">
        <f t="shared" si="153"/>
        <v>-0.25942857142857151</v>
      </c>
      <c r="CJ237" s="116">
        <f t="shared" si="154"/>
        <v>-0.73339428571428578</v>
      </c>
      <c r="CK237" s="116">
        <f t="shared" si="155"/>
        <v>-0.30880000000000013</v>
      </c>
      <c r="CL237" s="116">
        <f t="shared" si="156"/>
        <v>-0.73653082352941179</v>
      </c>
      <c r="CM237" s="116">
        <f t="shared" si="157"/>
        <v>-0.32136727272727295</v>
      </c>
      <c r="CN237" s="116">
        <f t="shared" si="158"/>
        <v>-0.75454545454545463</v>
      </c>
      <c r="CO237" s="116">
        <f t="shared" si="159"/>
        <v>-0.37931034482758619</v>
      </c>
    </row>
    <row r="238" spans="1:93" ht="28.5" thickBot="1">
      <c r="A238" s="32" t="s">
        <v>257</v>
      </c>
      <c r="B238" s="33" t="s">
        <v>14</v>
      </c>
      <c r="C238" s="33">
        <v>1</v>
      </c>
      <c r="D238" s="33">
        <v>1</v>
      </c>
      <c r="E238" s="33">
        <v>1</v>
      </c>
      <c r="F238" s="33"/>
      <c r="G238" s="33"/>
      <c r="H238" s="33"/>
      <c r="I238" s="33"/>
      <c r="K238" s="103">
        <f>_xlfn.XLOOKUP($C238,'SQUO grid'!$B$4:$B$18,'SQUO grid'!C$4:C$18,"error",0,1)</f>
        <v>0</v>
      </c>
      <c r="L238" s="103">
        <f>_xlfn.XLOOKUP($C238,'SQUO grid'!$B$4:$B$18,'SQUO grid'!D$4:D$18,"error",0,1)</f>
        <v>2</v>
      </c>
      <c r="M238" s="103">
        <f>_xlfn.XLOOKUP($C238,'SQUO grid'!$B$4:$B$18,'SQUO grid'!E$4:E$18,"error",0,1)</f>
        <v>0</v>
      </c>
      <c r="N238" s="103">
        <f>_xlfn.XLOOKUP($C238,'SQUO grid'!$B$4:$B$18,'SQUO grid'!F$4:F$18,"error",0,1)</f>
        <v>3</v>
      </c>
      <c r="O238" s="103">
        <f>_xlfn.XLOOKUP($C238,'SQUO grid'!$B$4:$B$18,'SQUO grid'!G$4:G$18,"error",0,1)</f>
        <v>2</v>
      </c>
      <c r="P238" s="103">
        <f>_xlfn.XLOOKUP($C238,'SQUO grid'!$B$4:$B$18,'SQUO grid'!H$4:H$18,"error",0,1)</f>
        <v>5</v>
      </c>
      <c r="Q238" s="103">
        <f>_xlfn.XLOOKUP($C238,'SQUO grid'!$B$4:$B$18,'SQUO grid'!I$4:I$18,"error",0,1)</f>
        <v>2</v>
      </c>
      <c r="R238" s="103">
        <f>_xlfn.XLOOKUP($C238,'SQUO grid'!$B$4:$B$18,'SQUO grid'!J$4:J$18,"error",0,1)</f>
        <v>6</v>
      </c>
      <c r="S238" s="103">
        <f>_xlfn.XLOOKUP($C238,'SQUO grid'!$B$4:$B$18,'SQUO grid'!K$4:K$18,"error",0,1)</f>
        <v>3</v>
      </c>
      <c r="T238" s="103">
        <f>_xlfn.XLOOKUP($C238,'SQUO grid'!$B$4:$B$18,'SQUO grid'!L$4:L$18,"error",0,1)</f>
        <v>8</v>
      </c>
      <c r="U238" s="103">
        <f>_xlfn.XLOOKUP($C238,'SQUO grid'!$B$4:$B$18,'SQUO grid'!M$4:M$18,"error",0,1)</f>
        <v>4</v>
      </c>
      <c r="V238" s="103">
        <f>_xlfn.XLOOKUP($C238,'SQUO grid'!$B$4:$B$18,'SQUO grid'!N$4:N$18,"error",0,1)</f>
        <v>12</v>
      </c>
      <c r="W238" s="103">
        <f>_xlfn.XLOOKUP($C238,'SQUO grid'!$B$4:$B$18,'SQUO grid'!O$4:O$18,"error",0,1)</f>
        <v>12.05</v>
      </c>
      <c r="X238" s="103">
        <f>_xlfn.XLOOKUP($C238,'SQUO grid'!$B$4:$B$18,'SQUO grid'!P$4:P$18,"error",0,1)</f>
        <v>14</v>
      </c>
      <c r="Y238" s="103">
        <f>_xlfn.XLOOKUP($C238,'SQUO grid'!$B$4:$B$18,'SQUO grid'!Q$4:Q$18,"error",0,1)</f>
        <v>14</v>
      </c>
      <c r="Z238" s="103">
        <f>_xlfn.XLOOKUP($C238,'SQUO grid'!$B$4:$B$18,'SQUO grid'!R$4:R$18,"error",0,1)</f>
        <v>18</v>
      </c>
      <c r="AA238" s="103">
        <f>_xlfn.XLOOKUP($C238,'SQUO grid'!$B$4:$B$18,'SQUO grid'!S$4:S$18,"error",0,1)</f>
        <v>17</v>
      </c>
      <c r="AB238" s="103">
        <f>_xlfn.XLOOKUP($C238,'SQUO grid'!$B$4:$B$18,'SQUO grid'!T$4:T$18,"error",0,1)</f>
        <v>22</v>
      </c>
      <c r="AC238" s="103">
        <f>_xlfn.XLOOKUP($C238,'SQUO grid'!$B$4:$B$18,'SQUO grid'!U$4:U$18,"error",0,1)</f>
        <v>22</v>
      </c>
      <c r="AD238" s="103">
        <f>_xlfn.XLOOKUP($C238,'SQUO grid'!$B$4:$B$18,'SQUO grid'!V$4:V$18,"error",0,1)</f>
        <v>29</v>
      </c>
      <c r="AF238" s="103">
        <f>_xlfn.XLOOKUP($D238,'Compiled grid proposal'!$C$5:$C$22,'Compiled grid proposal'!D$5:D$22,"error",0,1)</f>
        <v>0.6</v>
      </c>
      <c r="AG238" s="103">
        <f>_xlfn.XLOOKUP($D238,'Compiled grid proposal'!$C$5:$C$22,'Compiled grid proposal'!E$5:E$22,"error",0,1)</f>
        <v>2</v>
      </c>
      <c r="AH238" s="103">
        <f>_xlfn.XLOOKUP($D238,'Compiled grid proposal'!$C$5:$C$22,'Compiled grid proposal'!F$5:F$22,"error",0,1)</f>
        <v>0.89999999999999991</v>
      </c>
      <c r="AI238" s="103">
        <f>_xlfn.XLOOKUP($D238,'Compiled grid proposal'!$C$5:$C$22,'Compiled grid proposal'!G$5:G$22,"error",0,1)</f>
        <v>3</v>
      </c>
      <c r="AJ238" s="103">
        <f>_xlfn.XLOOKUP($D238,'Compiled grid proposal'!$C$5:$C$22,'Compiled grid proposal'!H$5:H$22,"error",0,1)</f>
        <v>1.5</v>
      </c>
      <c r="AK238" s="103">
        <f>_xlfn.XLOOKUP($D238,'Compiled grid proposal'!$C$5:$C$22,'Compiled grid proposal'!I$5:I$22,"error",0,1)</f>
        <v>5</v>
      </c>
      <c r="AL238" s="103">
        <f>_xlfn.XLOOKUP($D238,'Compiled grid proposal'!$C$5:$C$22,'Compiled grid proposal'!J$5:J$22,"error",0,1)</f>
        <v>1.7999999999999998</v>
      </c>
      <c r="AM238" s="103">
        <f>_xlfn.XLOOKUP($D238,'Compiled grid proposal'!$C$5:$C$22,'Compiled grid proposal'!K$5:K$22,"error",0,1)</f>
        <v>6</v>
      </c>
      <c r="AN238" s="103">
        <f>_xlfn.XLOOKUP($D238,'Compiled grid proposal'!$C$5:$C$22,'Compiled grid proposal'!L$5:L$22,"error",0,1)</f>
        <v>2.1599999999999997</v>
      </c>
      <c r="AO238" s="103">
        <f>_xlfn.XLOOKUP($D238,'Compiled grid proposal'!$C$5:$C$22,'Compiled grid proposal'!M$5:M$22,"error",0,1)</f>
        <v>7.1999999999999993</v>
      </c>
      <c r="AP238" s="103">
        <f>_xlfn.XLOOKUP($D238,'Compiled grid proposal'!$C$5:$C$22,'Compiled grid proposal'!N$5:N$22,"error",0,1)</f>
        <v>2.5919999999999996</v>
      </c>
      <c r="AQ238" s="103">
        <f>_xlfn.XLOOKUP($D238,'Compiled grid proposal'!$C$5:$C$22,'Compiled grid proposal'!O$5:O$22,"error",0,1)</f>
        <v>8.6399999999999988</v>
      </c>
      <c r="AR238" s="103">
        <f>_xlfn.XLOOKUP($D238,'Compiled grid proposal'!$C$5:$C$22,'Compiled grid proposal'!P$5:P$22,"error",0,1)</f>
        <v>3.1103999999999994</v>
      </c>
      <c r="AS238" s="103">
        <f>_xlfn.XLOOKUP($D238,'Compiled grid proposal'!$C$5:$C$22,'Compiled grid proposal'!Q$5:Q$22,"error",0,1)</f>
        <v>10.367999999999999</v>
      </c>
      <c r="AT238" s="103">
        <f>_xlfn.XLOOKUP($D238,'Compiled grid proposal'!$C$5:$C$22,'Compiled grid proposal'!R$5:R$22,"error",0,1)</f>
        <v>3.7324799999999989</v>
      </c>
      <c r="AU238" s="103">
        <f>_xlfn.XLOOKUP($D238,'Compiled grid proposal'!$C$5:$C$22,'Compiled grid proposal'!S$5:S$22,"error",0,1)</f>
        <v>12.441599999999998</v>
      </c>
      <c r="AV238" s="103">
        <f>_xlfn.XLOOKUP($D238,'Compiled grid proposal'!$C$5:$C$22,'Compiled grid proposal'!T$5:T$22,"error",0,1)</f>
        <v>4.4789759999999985</v>
      </c>
      <c r="AW238" s="103">
        <f>_xlfn.XLOOKUP($D238,'Compiled grid proposal'!$C$5:$C$22,'Compiled grid proposal'!U$5:U$22,"error",0,1)</f>
        <v>14.929919999999996</v>
      </c>
      <c r="AX238" s="103">
        <f>_xlfn.XLOOKUP($D238,'Compiled grid proposal'!$C$5:$C$22,'Compiled grid proposal'!V$5:V$22,"error",0,1)</f>
        <v>5.3999999999999995</v>
      </c>
      <c r="AY238" s="103">
        <f>_xlfn.XLOOKUP($D238,'Compiled grid proposal'!$C$5:$C$22,'Compiled grid proposal'!W$5:W$22,"error",0,1)</f>
        <v>18</v>
      </c>
      <c r="BA238" s="115">
        <f t="shared" si="120"/>
        <v>0.6</v>
      </c>
      <c r="BB238" s="115">
        <f t="shared" si="121"/>
        <v>0</v>
      </c>
      <c r="BC238" s="115">
        <f t="shared" si="122"/>
        <v>0.89999999999999991</v>
      </c>
      <c r="BD238" s="115">
        <f t="shared" si="123"/>
        <v>0</v>
      </c>
      <c r="BE238" s="115">
        <f t="shared" si="124"/>
        <v>-0.5</v>
      </c>
      <c r="BF238" s="115">
        <f t="shared" si="125"/>
        <v>0</v>
      </c>
      <c r="BG238" s="115">
        <f t="shared" si="126"/>
        <v>-0.20000000000000018</v>
      </c>
      <c r="BH238" s="115">
        <f t="shared" si="127"/>
        <v>0</v>
      </c>
      <c r="BI238" s="115">
        <f t="shared" si="128"/>
        <v>-0.8400000000000003</v>
      </c>
      <c r="BJ238" s="115">
        <f t="shared" si="129"/>
        <v>-0.80000000000000071</v>
      </c>
      <c r="BK238" s="115">
        <f t="shared" si="130"/>
        <v>-1.4080000000000004</v>
      </c>
      <c r="BL238" s="115">
        <f t="shared" si="131"/>
        <v>-3.3600000000000012</v>
      </c>
      <c r="BM238" s="115">
        <f t="shared" si="132"/>
        <v>-8.9396000000000022</v>
      </c>
      <c r="BN238" s="115">
        <f t="shared" si="133"/>
        <v>-3.6320000000000014</v>
      </c>
      <c r="BO238" s="115">
        <f t="shared" si="134"/>
        <v>-10.267520000000001</v>
      </c>
      <c r="BP238" s="115">
        <f t="shared" si="135"/>
        <v>-5.5584000000000024</v>
      </c>
      <c r="BQ238" s="115">
        <f t="shared" si="136"/>
        <v>-12.521024000000001</v>
      </c>
      <c r="BR238" s="115">
        <f t="shared" si="137"/>
        <v>-7.0700800000000044</v>
      </c>
      <c r="BS238" s="115">
        <f t="shared" si="138"/>
        <v>-16.600000000000001</v>
      </c>
      <c r="BT238" s="115">
        <f t="shared" si="139"/>
        <v>-11</v>
      </c>
      <c r="BV238" s="116" t="e">
        <f t="shared" si="140"/>
        <v>#DIV/0!</v>
      </c>
      <c r="BW238" s="116">
        <f t="shared" si="141"/>
        <v>0</v>
      </c>
      <c r="BX238" s="116" t="e">
        <f t="shared" si="142"/>
        <v>#DIV/0!</v>
      </c>
      <c r="BY238" s="116">
        <f t="shared" si="143"/>
        <v>0</v>
      </c>
      <c r="BZ238" s="116">
        <f t="shared" si="144"/>
        <v>-0.25</v>
      </c>
      <c r="CA238" s="116">
        <f t="shared" si="145"/>
        <v>0</v>
      </c>
      <c r="CB238" s="116">
        <f t="shared" si="146"/>
        <v>-0.10000000000000009</v>
      </c>
      <c r="CC238" s="116">
        <f t="shared" si="147"/>
        <v>0</v>
      </c>
      <c r="CD238" s="116">
        <f t="shared" si="148"/>
        <v>-0.28000000000000008</v>
      </c>
      <c r="CE238" s="116">
        <f t="shared" si="149"/>
        <v>-0.10000000000000009</v>
      </c>
      <c r="CF238" s="116">
        <f t="shared" si="150"/>
        <v>-0.35200000000000009</v>
      </c>
      <c r="CG238" s="116">
        <f t="shared" si="151"/>
        <v>-0.28000000000000008</v>
      </c>
      <c r="CH238" s="116">
        <f t="shared" si="152"/>
        <v>-0.74187551867219936</v>
      </c>
      <c r="CI238" s="116">
        <f t="shared" si="153"/>
        <v>-0.25942857142857151</v>
      </c>
      <c r="CJ238" s="116">
        <f t="shared" si="154"/>
        <v>-0.73339428571428578</v>
      </c>
      <c r="CK238" s="116">
        <f t="shared" si="155"/>
        <v>-0.30880000000000013</v>
      </c>
      <c r="CL238" s="116">
        <f t="shared" si="156"/>
        <v>-0.73653082352941179</v>
      </c>
      <c r="CM238" s="116">
        <f t="shared" si="157"/>
        <v>-0.32136727272727295</v>
      </c>
      <c r="CN238" s="116">
        <f t="shared" si="158"/>
        <v>-0.75454545454545463</v>
      </c>
      <c r="CO238" s="116">
        <f t="shared" si="159"/>
        <v>-0.37931034482758619</v>
      </c>
    </row>
    <row r="239" spans="1:93" ht="14.5" thickBot="1">
      <c r="A239" s="32" t="s">
        <v>258</v>
      </c>
      <c r="B239" s="33" t="s">
        <v>14</v>
      </c>
      <c r="C239" s="33">
        <v>1</v>
      </c>
      <c r="D239" s="33">
        <v>1</v>
      </c>
      <c r="E239" s="33">
        <v>1</v>
      </c>
      <c r="F239" s="33"/>
      <c r="G239" s="33"/>
      <c r="H239" s="33"/>
      <c r="I239" s="33"/>
      <c r="K239" s="103">
        <f>_xlfn.XLOOKUP($C239,'SQUO grid'!$B$4:$B$18,'SQUO grid'!C$4:C$18,"error",0,1)</f>
        <v>0</v>
      </c>
      <c r="L239" s="103">
        <f>_xlfn.XLOOKUP($C239,'SQUO grid'!$B$4:$B$18,'SQUO grid'!D$4:D$18,"error",0,1)</f>
        <v>2</v>
      </c>
      <c r="M239" s="103">
        <f>_xlfn.XLOOKUP($C239,'SQUO grid'!$B$4:$B$18,'SQUO grid'!E$4:E$18,"error",0,1)</f>
        <v>0</v>
      </c>
      <c r="N239" s="103">
        <f>_xlfn.XLOOKUP($C239,'SQUO grid'!$B$4:$B$18,'SQUO grid'!F$4:F$18,"error",0,1)</f>
        <v>3</v>
      </c>
      <c r="O239" s="103">
        <f>_xlfn.XLOOKUP($C239,'SQUO grid'!$B$4:$B$18,'SQUO grid'!G$4:G$18,"error",0,1)</f>
        <v>2</v>
      </c>
      <c r="P239" s="103">
        <f>_xlfn.XLOOKUP($C239,'SQUO grid'!$B$4:$B$18,'SQUO grid'!H$4:H$18,"error",0,1)</f>
        <v>5</v>
      </c>
      <c r="Q239" s="103">
        <f>_xlfn.XLOOKUP($C239,'SQUO grid'!$B$4:$B$18,'SQUO grid'!I$4:I$18,"error",0,1)</f>
        <v>2</v>
      </c>
      <c r="R239" s="103">
        <f>_xlfn.XLOOKUP($C239,'SQUO grid'!$B$4:$B$18,'SQUO grid'!J$4:J$18,"error",0,1)</f>
        <v>6</v>
      </c>
      <c r="S239" s="103">
        <f>_xlfn.XLOOKUP($C239,'SQUO grid'!$B$4:$B$18,'SQUO grid'!K$4:K$18,"error",0,1)</f>
        <v>3</v>
      </c>
      <c r="T239" s="103">
        <f>_xlfn.XLOOKUP($C239,'SQUO grid'!$B$4:$B$18,'SQUO grid'!L$4:L$18,"error",0,1)</f>
        <v>8</v>
      </c>
      <c r="U239" s="103">
        <f>_xlfn.XLOOKUP($C239,'SQUO grid'!$B$4:$B$18,'SQUO grid'!M$4:M$18,"error",0,1)</f>
        <v>4</v>
      </c>
      <c r="V239" s="103">
        <f>_xlfn.XLOOKUP($C239,'SQUO grid'!$B$4:$B$18,'SQUO grid'!N$4:N$18,"error",0,1)</f>
        <v>12</v>
      </c>
      <c r="W239" s="103">
        <f>_xlfn.XLOOKUP($C239,'SQUO grid'!$B$4:$B$18,'SQUO grid'!O$4:O$18,"error",0,1)</f>
        <v>12.05</v>
      </c>
      <c r="X239" s="103">
        <f>_xlfn.XLOOKUP($C239,'SQUO grid'!$B$4:$B$18,'SQUO grid'!P$4:P$18,"error",0,1)</f>
        <v>14</v>
      </c>
      <c r="Y239" s="103">
        <f>_xlfn.XLOOKUP($C239,'SQUO grid'!$B$4:$B$18,'SQUO grid'!Q$4:Q$18,"error",0,1)</f>
        <v>14</v>
      </c>
      <c r="Z239" s="103">
        <f>_xlfn.XLOOKUP($C239,'SQUO grid'!$B$4:$B$18,'SQUO grid'!R$4:R$18,"error",0,1)</f>
        <v>18</v>
      </c>
      <c r="AA239" s="103">
        <f>_xlfn.XLOOKUP($C239,'SQUO grid'!$B$4:$B$18,'SQUO grid'!S$4:S$18,"error",0,1)</f>
        <v>17</v>
      </c>
      <c r="AB239" s="103">
        <f>_xlfn.XLOOKUP($C239,'SQUO grid'!$B$4:$B$18,'SQUO grid'!T$4:T$18,"error",0,1)</f>
        <v>22</v>
      </c>
      <c r="AC239" s="103">
        <f>_xlfn.XLOOKUP($C239,'SQUO grid'!$B$4:$B$18,'SQUO grid'!U$4:U$18,"error",0,1)</f>
        <v>22</v>
      </c>
      <c r="AD239" s="103">
        <f>_xlfn.XLOOKUP($C239,'SQUO grid'!$B$4:$B$18,'SQUO grid'!V$4:V$18,"error",0,1)</f>
        <v>29</v>
      </c>
      <c r="AF239" s="103">
        <f>_xlfn.XLOOKUP($D239,'Compiled grid proposal'!$C$5:$C$22,'Compiled grid proposal'!D$5:D$22,"error",0,1)</f>
        <v>0.6</v>
      </c>
      <c r="AG239" s="103">
        <f>_xlfn.XLOOKUP($D239,'Compiled grid proposal'!$C$5:$C$22,'Compiled grid proposal'!E$5:E$22,"error",0,1)</f>
        <v>2</v>
      </c>
      <c r="AH239" s="103">
        <f>_xlfn.XLOOKUP($D239,'Compiled grid proposal'!$C$5:$C$22,'Compiled grid proposal'!F$5:F$22,"error",0,1)</f>
        <v>0.89999999999999991</v>
      </c>
      <c r="AI239" s="103">
        <f>_xlfn.XLOOKUP($D239,'Compiled grid proposal'!$C$5:$C$22,'Compiled grid proposal'!G$5:G$22,"error",0,1)</f>
        <v>3</v>
      </c>
      <c r="AJ239" s="103">
        <f>_xlfn.XLOOKUP($D239,'Compiled grid proposal'!$C$5:$C$22,'Compiled grid proposal'!H$5:H$22,"error",0,1)</f>
        <v>1.5</v>
      </c>
      <c r="AK239" s="103">
        <f>_xlfn.XLOOKUP($D239,'Compiled grid proposal'!$C$5:$C$22,'Compiled grid proposal'!I$5:I$22,"error",0,1)</f>
        <v>5</v>
      </c>
      <c r="AL239" s="103">
        <f>_xlfn.XLOOKUP($D239,'Compiled grid proposal'!$C$5:$C$22,'Compiled grid proposal'!J$5:J$22,"error",0,1)</f>
        <v>1.7999999999999998</v>
      </c>
      <c r="AM239" s="103">
        <f>_xlfn.XLOOKUP($D239,'Compiled grid proposal'!$C$5:$C$22,'Compiled grid proposal'!K$5:K$22,"error",0,1)</f>
        <v>6</v>
      </c>
      <c r="AN239" s="103">
        <f>_xlfn.XLOOKUP($D239,'Compiled grid proposal'!$C$5:$C$22,'Compiled grid proposal'!L$5:L$22,"error",0,1)</f>
        <v>2.1599999999999997</v>
      </c>
      <c r="AO239" s="103">
        <f>_xlfn.XLOOKUP($D239,'Compiled grid proposal'!$C$5:$C$22,'Compiled grid proposal'!M$5:M$22,"error",0,1)</f>
        <v>7.1999999999999993</v>
      </c>
      <c r="AP239" s="103">
        <f>_xlfn.XLOOKUP($D239,'Compiled grid proposal'!$C$5:$C$22,'Compiled grid proposal'!N$5:N$22,"error",0,1)</f>
        <v>2.5919999999999996</v>
      </c>
      <c r="AQ239" s="103">
        <f>_xlfn.XLOOKUP($D239,'Compiled grid proposal'!$C$5:$C$22,'Compiled grid proposal'!O$5:O$22,"error",0,1)</f>
        <v>8.6399999999999988</v>
      </c>
      <c r="AR239" s="103">
        <f>_xlfn.XLOOKUP($D239,'Compiled grid proposal'!$C$5:$C$22,'Compiled grid proposal'!P$5:P$22,"error",0,1)</f>
        <v>3.1103999999999994</v>
      </c>
      <c r="AS239" s="103">
        <f>_xlfn.XLOOKUP($D239,'Compiled grid proposal'!$C$5:$C$22,'Compiled grid proposal'!Q$5:Q$22,"error",0,1)</f>
        <v>10.367999999999999</v>
      </c>
      <c r="AT239" s="103">
        <f>_xlfn.XLOOKUP($D239,'Compiled grid proposal'!$C$5:$C$22,'Compiled grid proposal'!R$5:R$22,"error",0,1)</f>
        <v>3.7324799999999989</v>
      </c>
      <c r="AU239" s="103">
        <f>_xlfn.XLOOKUP($D239,'Compiled grid proposal'!$C$5:$C$22,'Compiled grid proposal'!S$5:S$22,"error",0,1)</f>
        <v>12.441599999999998</v>
      </c>
      <c r="AV239" s="103">
        <f>_xlfn.XLOOKUP($D239,'Compiled grid proposal'!$C$5:$C$22,'Compiled grid proposal'!T$5:T$22,"error",0,1)</f>
        <v>4.4789759999999985</v>
      </c>
      <c r="AW239" s="103">
        <f>_xlfn.XLOOKUP($D239,'Compiled grid proposal'!$C$5:$C$22,'Compiled grid proposal'!U$5:U$22,"error",0,1)</f>
        <v>14.929919999999996</v>
      </c>
      <c r="AX239" s="103">
        <f>_xlfn.XLOOKUP($D239,'Compiled grid proposal'!$C$5:$C$22,'Compiled grid proposal'!V$5:V$22,"error",0,1)</f>
        <v>5.3999999999999995</v>
      </c>
      <c r="AY239" s="103">
        <f>_xlfn.XLOOKUP($D239,'Compiled grid proposal'!$C$5:$C$22,'Compiled grid proposal'!W$5:W$22,"error",0,1)</f>
        <v>18</v>
      </c>
      <c r="BA239" s="115">
        <f t="shared" si="120"/>
        <v>0.6</v>
      </c>
      <c r="BB239" s="115">
        <f t="shared" si="121"/>
        <v>0</v>
      </c>
      <c r="BC239" s="115">
        <f t="shared" si="122"/>
        <v>0.89999999999999991</v>
      </c>
      <c r="BD239" s="115">
        <f t="shared" si="123"/>
        <v>0</v>
      </c>
      <c r="BE239" s="115">
        <f t="shared" si="124"/>
        <v>-0.5</v>
      </c>
      <c r="BF239" s="115">
        <f t="shared" si="125"/>
        <v>0</v>
      </c>
      <c r="BG239" s="115">
        <f t="shared" si="126"/>
        <v>-0.20000000000000018</v>
      </c>
      <c r="BH239" s="115">
        <f t="shared" si="127"/>
        <v>0</v>
      </c>
      <c r="BI239" s="115">
        <f t="shared" si="128"/>
        <v>-0.8400000000000003</v>
      </c>
      <c r="BJ239" s="115">
        <f t="shared" si="129"/>
        <v>-0.80000000000000071</v>
      </c>
      <c r="BK239" s="115">
        <f t="shared" si="130"/>
        <v>-1.4080000000000004</v>
      </c>
      <c r="BL239" s="115">
        <f t="shared" si="131"/>
        <v>-3.3600000000000012</v>
      </c>
      <c r="BM239" s="115">
        <f t="shared" si="132"/>
        <v>-8.9396000000000022</v>
      </c>
      <c r="BN239" s="115">
        <f t="shared" si="133"/>
        <v>-3.6320000000000014</v>
      </c>
      <c r="BO239" s="115">
        <f t="shared" si="134"/>
        <v>-10.267520000000001</v>
      </c>
      <c r="BP239" s="115">
        <f t="shared" si="135"/>
        <v>-5.5584000000000024</v>
      </c>
      <c r="BQ239" s="115">
        <f t="shared" si="136"/>
        <v>-12.521024000000001</v>
      </c>
      <c r="BR239" s="115">
        <f t="shared" si="137"/>
        <v>-7.0700800000000044</v>
      </c>
      <c r="BS239" s="115">
        <f t="shared" si="138"/>
        <v>-16.600000000000001</v>
      </c>
      <c r="BT239" s="115">
        <f t="shared" si="139"/>
        <v>-11</v>
      </c>
      <c r="BV239" s="116" t="e">
        <f t="shared" si="140"/>
        <v>#DIV/0!</v>
      </c>
      <c r="BW239" s="116">
        <f t="shared" si="141"/>
        <v>0</v>
      </c>
      <c r="BX239" s="116" t="e">
        <f t="shared" si="142"/>
        <v>#DIV/0!</v>
      </c>
      <c r="BY239" s="116">
        <f t="shared" si="143"/>
        <v>0</v>
      </c>
      <c r="BZ239" s="116">
        <f t="shared" si="144"/>
        <v>-0.25</v>
      </c>
      <c r="CA239" s="116">
        <f t="shared" si="145"/>
        <v>0</v>
      </c>
      <c r="CB239" s="116">
        <f t="shared" si="146"/>
        <v>-0.10000000000000009</v>
      </c>
      <c r="CC239" s="116">
        <f t="shared" si="147"/>
        <v>0</v>
      </c>
      <c r="CD239" s="116">
        <f t="shared" si="148"/>
        <v>-0.28000000000000008</v>
      </c>
      <c r="CE239" s="116">
        <f t="shared" si="149"/>
        <v>-0.10000000000000009</v>
      </c>
      <c r="CF239" s="116">
        <f t="shared" si="150"/>
        <v>-0.35200000000000009</v>
      </c>
      <c r="CG239" s="116">
        <f t="shared" si="151"/>
        <v>-0.28000000000000008</v>
      </c>
      <c r="CH239" s="116">
        <f t="shared" si="152"/>
        <v>-0.74187551867219936</v>
      </c>
      <c r="CI239" s="116">
        <f t="shared" si="153"/>
        <v>-0.25942857142857151</v>
      </c>
      <c r="CJ239" s="116">
        <f t="shared" si="154"/>
        <v>-0.73339428571428578</v>
      </c>
      <c r="CK239" s="116">
        <f t="shared" si="155"/>
        <v>-0.30880000000000013</v>
      </c>
      <c r="CL239" s="116">
        <f t="shared" si="156"/>
        <v>-0.73653082352941179</v>
      </c>
      <c r="CM239" s="116">
        <f t="shared" si="157"/>
        <v>-0.32136727272727295</v>
      </c>
      <c r="CN239" s="116">
        <f t="shared" si="158"/>
        <v>-0.75454545454545463</v>
      </c>
      <c r="CO239" s="116">
        <f t="shared" si="159"/>
        <v>-0.37931034482758619</v>
      </c>
    </row>
    <row r="240" spans="1:93" ht="28.5" thickBot="1">
      <c r="A240" s="32" t="s">
        <v>259</v>
      </c>
      <c r="B240" s="33" t="s">
        <v>14</v>
      </c>
      <c r="C240" s="33">
        <v>1</v>
      </c>
      <c r="D240" s="33">
        <v>1</v>
      </c>
      <c r="E240" s="33">
        <v>1</v>
      </c>
      <c r="F240" s="33"/>
      <c r="G240" s="33"/>
      <c r="H240" s="33"/>
      <c r="I240" s="33"/>
      <c r="K240" s="103">
        <f>_xlfn.XLOOKUP($C240,'SQUO grid'!$B$4:$B$18,'SQUO grid'!C$4:C$18,"error",0,1)</f>
        <v>0</v>
      </c>
      <c r="L240" s="103">
        <f>_xlfn.XLOOKUP($C240,'SQUO grid'!$B$4:$B$18,'SQUO grid'!D$4:D$18,"error",0,1)</f>
        <v>2</v>
      </c>
      <c r="M240" s="103">
        <f>_xlfn.XLOOKUP($C240,'SQUO grid'!$B$4:$B$18,'SQUO grid'!E$4:E$18,"error",0,1)</f>
        <v>0</v>
      </c>
      <c r="N240" s="103">
        <f>_xlfn.XLOOKUP($C240,'SQUO grid'!$B$4:$B$18,'SQUO grid'!F$4:F$18,"error",0,1)</f>
        <v>3</v>
      </c>
      <c r="O240" s="103">
        <f>_xlfn.XLOOKUP($C240,'SQUO grid'!$B$4:$B$18,'SQUO grid'!G$4:G$18,"error",0,1)</f>
        <v>2</v>
      </c>
      <c r="P240" s="103">
        <f>_xlfn.XLOOKUP($C240,'SQUO grid'!$B$4:$B$18,'SQUO grid'!H$4:H$18,"error",0,1)</f>
        <v>5</v>
      </c>
      <c r="Q240" s="103">
        <f>_xlfn.XLOOKUP($C240,'SQUO grid'!$B$4:$B$18,'SQUO grid'!I$4:I$18,"error",0,1)</f>
        <v>2</v>
      </c>
      <c r="R240" s="103">
        <f>_xlfn.XLOOKUP($C240,'SQUO grid'!$B$4:$B$18,'SQUO grid'!J$4:J$18,"error",0,1)</f>
        <v>6</v>
      </c>
      <c r="S240" s="103">
        <f>_xlfn.XLOOKUP($C240,'SQUO grid'!$B$4:$B$18,'SQUO grid'!K$4:K$18,"error",0,1)</f>
        <v>3</v>
      </c>
      <c r="T240" s="103">
        <f>_xlfn.XLOOKUP($C240,'SQUO grid'!$B$4:$B$18,'SQUO grid'!L$4:L$18,"error",0,1)</f>
        <v>8</v>
      </c>
      <c r="U240" s="103">
        <f>_xlfn.XLOOKUP($C240,'SQUO grid'!$B$4:$B$18,'SQUO grid'!M$4:M$18,"error",0,1)</f>
        <v>4</v>
      </c>
      <c r="V240" s="103">
        <f>_xlfn.XLOOKUP($C240,'SQUO grid'!$B$4:$B$18,'SQUO grid'!N$4:N$18,"error",0,1)</f>
        <v>12</v>
      </c>
      <c r="W240" s="103">
        <f>_xlfn.XLOOKUP($C240,'SQUO grid'!$B$4:$B$18,'SQUO grid'!O$4:O$18,"error",0,1)</f>
        <v>12.05</v>
      </c>
      <c r="X240" s="103">
        <f>_xlfn.XLOOKUP($C240,'SQUO grid'!$B$4:$B$18,'SQUO grid'!P$4:P$18,"error",0,1)</f>
        <v>14</v>
      </c>
      <c r="Y240" s="103">
        <f>_xlfn.XLOOKUP($C240,'SQUO grid'!$B$4:$B$18,'SQUO grid'!Q$4:Q$18,"error",0,1)</f>
        <v>14</v>
      </c>
      <c r="Z240" s="103">
        <f>_xlfn.XLOOKUP($C240,'SQUO grid'!$B$4:$B$18,'SQUO grid'!R$4:R$18,"error",0,1)</f>
        <v>18</v>
      </c>
      <c r="AA240" s="103">
        <f>_xlfn.XLOOKUP($C240,'SQUO grid'!$B$4:$B$18,'SQUO grid'!S$4:S$18,"error",0,1)</f>
        <v>17</v>
      </c>
      <c r="AB240" s="103">
        <f>_xlfn.XLOOKUP($C240,'SQUO grid'!$B$4:$B$18,'SQUO grid'!T$4:T$18,"error",0,1)</f>
        <v>22</v>
      </c>
      <c r="AC240" s="103">
        <f>_xlfn.XLOOKUP($C240,'SQUO grid'!$B$4:$B$18,'SQUO grid'!U$4:U$18,"error",0,1)</f>
        <v>22</v>
      </c>
      <c r="AD240" s="103">
        <f>_xlfn.XLOOKUP($C240,'SQUO grid'!$B$4:$B$18,'SQUO grid'!V$4:V$18,"error",0,1)</f>
        <v>29</v>
      </c>
      <c r="AF240" s="103">
        <f>_xlfn.XLOOKUP($D240,'Compiled grid proposal'!$C$5:$C$22,'Compiled grid proposal'!D$5:D$22,"error",0,1)</f>
        <v>0.6</v>
      </c>
      <c r="AG240" s="103">
        <f>_xlfn.XLOOKUP($D240,'Compiled grid proposal'!$C$5:$C$22,'Compiled grid proposal'!E$5:E$22,"error",0,1)</f>
        <v>2</v>
      </c>
      <c r="AH240" s="103">
        <f>_xlfn.XLOOKUP($D240,'Compiled grid proposal'!$C$5:$C$22,'Compiled grid proposal'!F$5:F$22,"error",0,1)</f>
        <v>0.89999999999999991</v>
      </c>
      <c r="AI240" s="103">
        <f>_xlfn.XLOOKUP($D240,'Compiled grid proposal'!$C$5:$C$22,'Compiled grid proposal'!G$5:G$22,"error",0,1)</f>
        <v>3</v>
      </c>
      <c r="AJ240" s="103">
        <f>_xlfn.XLOOKUP($D240,'Compiled grid proposal'!$C$5:$C$22,'Compiled grid proposal'!H$5:H$22,"error",0,1)</f>
        <v>1.5</v>
      </c>
      <c r="AK240" s="103">
        <f>_xlfn.XLOOKUP($D240,'Compiled grid proposal'!$C$5:$C$22,'Compiled grid proposal'!I$5:I$22,"error",0,1)</f>
        <v>5</v>
      </c>
      <c r="AL240" s="103">
        <f>_xlfn.XLOOKUP($D240,'Compiled grid proposal'!$C$5:$C$22,'Compiled grid proposal'!J$5:J$22,"error",0,1)</f>
        <v>1.7999999999999998</v>
      </c>
      <c r="AM240" s="103">
        <f>_xlfn.XLOOKUP($D240,'Compiled grid proposal'!$C$5:$C$22,'Compiled grid proposal'!K$5:K$22,"error",0,1)</f>
        <v>6</v>
      </c>
      <c r="AN240" s="103">
        <f>_xlfn.XLOOKUP($D240,'Compiled grid proposal'!$C$5:$C$22,'Compiled grid proposal'!L$5:L$22,"error",0,1)</f>
        <v>2.1599999999999997</v>
      </c>
      <c r="AO240" s="103">
        <f>_xlfn.XLOOKUP($D240,'Compiled grid proposal'!$C$5:$C$22,'Compiled grid proposal'!M$5:M$22,"error",0,1)</f>
        <v>7.1999999999999993</v>
      </c>
      <c r="AP240" s="103">
        <f>_xlfn.XLOOKUP($D240,'Compiled grid proposal'!$C$5:$C$22,'Compiled grid proposal'!N$5:N$22,"error",0,1)</f>
        <v>2.5919999999999996</v>
      </c>
      <c r="AQ240" s="103">
        <f>_xlfn.XLOOKUP($D240,'Compiled grid proposal'!$C$5:$C$22,'Compiled grid proposal'!O$5:O$22,"error",0,1)</f>
        <v>8.6399999999999988</v>
      </c>
      <c r="AR240" s="103">
        <f>_xlfn.XLOOKUP($D240,'Compiled grid proposal'!$C$5:$C$22,'Compiled grid proposal'!P$5:P$22,"error",0,1)</f>
        <v>3.1103999999999994</v>
      </c>
      <c r="AS240" s="103">
        <f>_xlfn.XLOOKUP($D240,'Compiled grid proposal'!$C$5:$C$22,'Compiled grid proposal'!Q$5:Q$22,"error",0,1)</f>
        <v>10.367999999999999</v>
      </c>
      <c r="AT240" s="103">
        <f>_xlfn.XLOOKUP($D240,'Compiled grid proposal'!$C$5:$C$22,'Compiled grid proposal'!R$5:R$22,"error",0,1)</f>
        <v>3.7324799999999989</v>
      </c>
      <c r="AU240" s="103">
        <f>_xlfn.XLOOKUP($D240,'Compiled grid proposal'!$C$5:$C$22,'Compiled grid proposal'!S$5:S$22,"error",0,1)</f>
        <v>12.441599999999998</v>
      </c>
      <c r="AV240" s="103">
        <f>_xlfn.XLOOKUP($D240,'Compiled grid proposal'!$C$5:$C$22,'Compiled grid proposal'!T$5:T$22,"error",0,1)</f>
        <v>4.4789759999999985</v>
      </c>
      <c r="AW240" s="103">
        <f>_xlfn.XLOOKUP($D240,'Compiled grid proposal'!$C$5:$C$22,'Compiled grid proposal'!U$5:U$22,"error",0,1)</f>
        <v>14.929919999999996</v>
      </c>
      <c r="AX240" s="103">
        <f>_xlfn.XLOOKUP($D240,'Compiled grid proposal'!$C$5:$C$22,'Compiled grid proposal'!V$5:V$22,"error",0,1)</f>
        <v>5.3999999999999995</v>
      </c>
      <c r="AY240" s="103">
        <f>_xlfn.XLOOKUP($D240,'Compiled grid proposal'!$C$5:$C$22,'Compiled grid proposal'!W$5:W$22,"error",0,1)</f>
        <v>18</v>
      </c>
      <c r="BA240" s="115">
        <f t="shared" si="120"/>
        <v>0.6</v>
      </c>
      <c r="BB240" s="115">
        <f t="shared" si="121"/>
        <v>0</v>
      </c>
      <c r="BC240" s="115">
        <f t="shared" si="122"/>
        <v>0.89999999999999991</v>
      </c>
      <c r="BD240" s="115">
        <f t="shared" si="123"/>
        <v>0</v>
      </c>
      <c r="BE240" s="115">
        <f t="shared" si="124"/>
        <v>-0.5</v>
      </c>
      <c r="BF240" s="115">
        <f t="shared" si="125"/>
        <v>0</v>
      </c>
      <c r="BG240" s="115">
        <f t="shared" si="126"/>
        <v>-0.20000000000000018</v>
      </c>
      <c r="BH240" s="115">
        <f t="shared" si="127"/>
        <v>0</v>
      </c>
      <c r="BI240" s="115">
        <f t="shared" si="128"/>
        <v>-0.8400000000000003</v>
      </c>
      <c r="BJ240" s="115">
        <f t="shared" si="129"/>
        <v>-0.80000000000000071</v>
      </c>
      <c r="BK240" s="115">
        <f t="shared" si="130"/>
        <v>-1.4080000000000004</v>
      </c>
      <c r="BL240" s="115">
        <f t="shared" si="131"/>
        <v>-3.3600000000000012</v>
      </c>
      <c r="BM240" s="115">
        <f t="shared" si="132"/>
        <v>-8.9396000000000022</v>
      </c>
      <c r="BN240" s="115">
        <f t="shared" si="133"/>
        <v>-3.6320000000000014</v>
      </c>
      <c r="BO240" s="115">
        <f t="shared" si="134"/>
        <v>-10.267520000000001</v>
      </c>
      <c r="BP240" s="115">
        <f t="shared" si="135"/>
        <v>-5.5584000000000024</v>
      </c>
      <c r="BQ240" s="115">
        <f t="shared" si="136"/>
        <v>-12.521024000000001</v>
      </c>
      <c r="BR240" s="115">
        <f t="shared" si="137"/>
        <v>-7.0700800000000044</v>
      </c>
      <c r="BS240" s="115">
        <f t="shared" si="138"/>
        <v>-16.600000000000001</v>
      </c>
      <c r="BT240" s="115">
        <f t="shared" si="139"/>
        <v>-11</v>
      </c>
      <c r="BV240" s="116" t="e">
        <f t="shared" si="140"/>
        <v>#DIV/0!</v>
      </c>
      <c r="BW240" s="116">
        <f t="shared" si="141"/>
        <v>0</v>
      </c>
      <c r="BX240" s="116" t="e">
        <f t="shared" si="142"/>
        <v>#DIV/0!</v>
      </c>
      <c r="BY240" s="116">
        <f t="shared" si="143"/>
        <v>0</v>
      </c>
      <c r="BZ240" s="116">
        <f t="shared" si="144"/>
        <v>-0.25</v>
      </c>
      <c r="CA240" s="116">
        <f t="shared" si="145"/>
        <v>0</v>
      </c>
      <c r="CB240" s="116">
        <f t="shared" si="146"/>
        <v>-0.10000000000000009</v>
      </c>
      <c r="CC240" s="116">
        <f t="shared" si="147"/>
        <v>0</v>
      </c>
      <c r="CD240" s="116">
        <f t="shared" si="148"/>
        <v>-0.28000000000000008</v>
      </c>
      <c r="CE240" s="116">
        <f t="shared" si="149"/>
        <v>-0.10000000000000009</v>
      </c>
      <c r="CF240" s="116">
        <f t="shared" si="150"/>
        <v>-0.35200000000000009</v>
      </c>
      <c r="CG240" s="116">
        <f t="shared" si="151"/>
        <v>-0.28000000000000008</v>
      </c>
      <c r="CH240" s="116">
        <f t="shared" si="152"/>
        <v>-0.74187551867219936</v>
      </c>
      <c r="CI240" s="116">
        <f t="shared" si="153"/>
        <v>-0.25942857142857151</v>
      </c>
      <c r="CJ240" s="116">
        <f t="shared" si="154"/>
        <v>-0.73339428571428578</v>
      </c>
      <c r="CK240" s="116">
        <f t="shared" si="155"/>
        <v>-0.30880000000000013</v>
      </c>
      <c r="CL240" s="116">
        <f t="shared" si="156"/>
        <v>-0.73653082352941179</v>
      </c>
      <c r="CM240" s="116">
        <f t="shared" si="157"/>
        <v>-0.32136727272727295</v>
      </c>
      <c r="CN240" s="116">
        <f t="shared" si="158"/>
        <v>-0.75454545454545463</v>
      </c>
      <c r="CO240" s="116">
        <f t="shared" si="159"/>
        <v>-0.37931034482758619</v>
      </c>
    </row>
    <row r="241" spans="1:93" ht="14.5" thickBot="1">
      <c r="A241" s="32" t="s">
        <v>260</v>
      </c>
      <c r="B241" s="33" t="s">
        <v>14</v>
      </c>
      <c r="C241" s="97">
        <v>1</v>
      </c>
      <c r="D241" s="33">
        <v>1</v>
      </c>
      <c r="E241" s="33">
        <v>1</v>
      </c>
      <c r="F241" s="33"/>
      <c r="G241" s="33"/>
      <c r="H241" s="33"/>
      <c r="I241" s="33"/>
      <c r="K241" s="103">
        <f>_xlfn.XLOOKUP($C241,'SQUO grid'!$B$4:$B$18,'SQUO grid'!C$4:C$18,"error",0,1)</f>
        <v>0</v>
      </c>
      <c r="L241" s="103">
        <f>_xlfn.XLOOKUP($C241,'SQUO grid'!$B$4:$B$18,'SQUO grid'!D$4:D$18,"error",0,1)</f>
        <v>2</v>
      </c>
      <c r="M241" s="103">
        <f>_xlfn.XLOOKUP($C241,'SQUO grid'!$B$4:$B$18,'SQUO grid'!E$4:E$18,"error",0,1)</f>
        <v>0</v>
      </c>
      <c r="N241" s="103">
        <f>_xlfn.XLOOKUP($C241,'SQUO grid'!$B$4:$B$18,'SQUO grid'!F$4:F$18,"error",0,1)</f>
        <v>3</v>
      </c>
      <c r="O241" s="103">
        <f>_xlfn.XLOOKUP($C241,'SQUO grid'!$B$4:$B$18,'SQUO grid'!G$4:G$18,"error",0,1)</f>
        <v>2</v>
      </c>
      <c r="P241" s="103">
        <f>_xlfn.XLOOKUP($C241,'SQUO grid'!$B$4:$B$18,'SQUO grid'!H$4:H$18,"error",0,1)</f>
        <v>5</v>
      </c>
      <c r="Q241" s="103">
        <f>_xlfn.XLOOKUP($C241,'SQUO grid'!$B$4:$B$18,'SQUO grid'!I$4:I$18,"error",0,1)</f>
        <v>2</v>
      </c>
      <c r="R241" s="103">
        <f>_xlfn.XLOOKUP($C241,'SQUO grid'!$B$4:$B$18,'SQUO grid'!J$4:J$18,"error",0,1)</f>
        <v>6</v>
      </c>
      <c r="S241" s="103">
        <f>_xlfn.XLOOKUP($C241,'SQUO grid'!$B$4:$B$18,'SQUO grid'!K$4:K$18,"error",0,1)</f>
        <v>3</v>
      </c>
      <c r="T241" s="103">
        <f>_xlfn.XLOOKUP($C241,'SQUO grid'!$B$4:$B$18,'SQUO grid'!L$4:L$18,"error",0,1)</f>
        <v>8</v>
      </c>
      <c r="U241" s="103">
        <f>_xlfn.XLOOKUP($C241,'SQUO grid'!$B$4:$B$18,'SQUO grid'!M$4:M$18,"error",0,1)</f>
        <v>4</v>
      </c>
      <c r="V241" s="103">
        <f>_xlfn.XLOOKUP($C241,'SQUO grid'!$B$4:$B$18,'SQUO grid'!N$4:N$18,"error",0,1)</f>
        <v>12</v>
      </c>
      <c r="W241" s="103">
        <f>_xlfn.XLOOKUP($C241,'SQUO grid'!$B$4:$B$18,'SQUO grid'!O$4:O$18,"error",0,1)</f>
        <v>12.05</v>
      </c>
      <c r="X241" s="103">
        <f>_xlfn.XLOOKUP($C241,'SQUO grid'!$B$4:$B$18,'SQUO grid'!P$4:P$18,"error",0,1)</f>
        <v>14</v>
      </c>
      <c r="Y241" s="103">
        <f>_xlfn.XLOOKUP($C241,'SQUO grid'!$B$4:$B$18,'SQUO grid'!Q$4:Q$18,"error",0,1)</f>
        <v>14</v>
      </c>
      <c r="Z241" s="103">
        <f>_xlfn.XLOOKUP($C241,'SQUO grid'!$B$4:$B$18,'SQUO grid'!R$4:R$18,"error",0,1)</f>
        <v>18</v>
      </c>
      <c r="AA241" s="103">
        <f>_xlfn.XLOOKUP($C241,'SQUO grid'!$B$4:$B$18,'SQUO grid'!S$4:S$18,"error",0,1)</f>
        <v>17</v>
      </c>
      <c r="AB241" s="103">
        <f>_xlfn.XLOOKUP($C241,'SQUO grid'!$B$4:$B$18,'SQUO grid'!T$4:T$18,"error",0,1)</f>
        <v>22</v>
      </c>
      <c r="AC241" s="103">
        <f>_xlfn.XLOOKUP($C241,'SQUO grid'!$B$4:$B$18,'SQUO grid'!U$4:U$18,"error",0,1)</f>
        <v>22</v>
      </c>
      <c r="AD241" s="103">
        <f>_xlfn.XLOOKUP($C241,'SQUO grid'!$B$4:$B$18,'SQUO grid'!V$4:V$18,"error",0,1)</f>
        <v>29</v>
      </c>
      <c r="AF241" s="103">
        <f>_xlfn.XLOOKUP($D241,'Compiled grid proposal'!$C$5:$C$22,'Compiled grid proposal'!D$5:D$22,"error",0,1)</f>
        <v>0.6</v>
      </c>
      <c r="AG241" s="103">
        <f>_xlfn.XLOOKUP($D241,'Compiled grid proposal'!$C$5:$C$22,'Compiled grid proposal'!E$5:E$22,"error",0,1)</f>
        <v>2</v>
      </c>
      <c r="AH241" s="103">
        <f>_xlfn.XLOOKUP($D241,'Compiled grid proposal'!$C$5:$C$22,'Compiled grid proposal'!F$5:F$22,"error",0,1)</f>
        <v>0.89999999999999991</v>
      </c>
      <c r="AI241" s="103">
        <f>_xlfn.XLOOKUP($D241,'Compiled grid proposal'!$C$5:$C$22,'Compiled grid proposal'!G$5:G$22,"error",0,1)</f>
        <v>3</v>
      </c>
      <c r="AJ241" s="103">
        <f>_xlfn.XLOOKUP($D241,'Compiled grid proposal'!$C$5:$C$22,'Compiled grid proposal'!H$5:H$22,"error",0,1)</f>
        <v>1.5</v>
      </c>
      <c r="AK241" s="103">
        <f>_xlfn.XLOOKUP($D241,'Compiled grid proposal'!$C$5:$C$22,'Compiled grid proposal'!I$5:I$22,"error",0,1)</f>
        <v>5</v>
      </c>
      <c r="AL241" s="103">
        <f>_xlfn.XLOOKUP($D241,'Compiled grid proposal'!$C$5:$C$22,'Compiled grid proposal'!J$5:J$22,"error",0,1)</f>
        <v>1.7999999999999998</v>
      </c>
      <c r="AM241" s="103">
        <f>_xlfn.XLOOKUP($D241,'Compiled grid proposal'!$C$5:$C$22,'Compiled grid proposal'!K$5:K$22,"error",0,1)</f>
        <v>6</v>
      </c>
      <c r="AN241" s="103">
        <f>_xlfn.XLOOKUP($D241,'Compiled grid proposal'!$C$5:$C$22,'Compiled grid proposal'!L$5:L$22,"error",0,1)</f>
        <v>2.1599999999999997</v>
      </c>
      <c r="AO241" s="103">
        <f>_xlfn.XLOOKUP($D241,'Compiled grid proposal'!$C$5:$C$22,'Compiled grid proposal'!M$5:M$22,"error",0,1)</f>
        <v>7.1999999999999993</v>
      </c>
      <c r="AP241" s="103">
        <f>_xlfn.XLOOKUP($D241,'Compiled grid proposal'!$C$5:$C$22,'Compiled grid proposal'!N$5:N$22,"error",0,1)</f>
        <v>2.5919999999999996</v>
      </c>
      <c r="AQ241" s="103">
        <f>_xlfn.XLOOKUP($D241,'Compiled grid proposal'!$C$5:$C$22,'Compiled grid proposal'!O$5:O$22,"error",0,1)</f>
        <v>8.6399999999999988</v>
      </c>
      <c r="AR241" s="103">
        <f>_xlfn.XLOOKUP($D241,'Compiled grid proposal'!$C$5:$C$22,'Compiled grid proposal'!P$5:P$22,"error",0,1)</f>
        <v>3.1103999999999994</v>
      </c>
      <c r="AS241" s="103">
        <f>_xlfn.XLOOKUP($D241,'Compiled grid proposal'!$C$5:$C$22,'Compiled grid proposal'!Q$5:Q$22,"error",0,1)</f>
        <v>10.367999999999999</v>
      </c>
      <c r="AT241" s="103">
        <f>_xlfn.XLOOKUP($D241,'Compiled grid proposal'!$C$5:$C$22,'Compiled grid proposal'!R$5:R$22,"error",0,1)</f>
        <v>3.7324799999999989</v>
      </c>
      <c r="AU241" s="103">
        <f>_xlfn.XLOOKUP($D241,'Compiled grid proposal'!$C$5:$C$22,'Compiled grid proposal'!S$5:S$22,"error",0,1)</f>
        <v>12.441599999999998</v>
      </c>
      <c r="AV241" s="103">
        <f>_xlfn.XLOOKUP($D241,'Compiled grid proposal'!$C$5:$C$22,'Compiled grid proposal'!T$5:T$22,"error",0,1)</f>
        <v>4.4789759999999985</v>
      </c>
      <c r="AW241" s="103">
        <f>_xlfn.XLOOKUP($D241,'Compiled grid proposal'!$C$5:$C$22,'Compiled grid proposal'!U$5:U$22,"error",0,1)</f>
        <v>14.929919999999996</v>
      </c>
      <c r="AX241" s="103">
        <f>_xlfn.XLOOKUP($D241,'Compiled grid proposal'!$C$5:$C$22,'Compiled grid proposal'!V$5:V$22,"error",0,1)</f>
        <v>5.3999999999999995</v>
      </c>
      <c r="AY241" s="103">
        <f>_xlfn.XLOOKUP($D241,'Compiled grid proposal'!$C$5:$C$22,'Compiled grid proposal'!W$5:W$22,"error",0,1)</f>
        <v>18</v>
      </c>
      <c r="BA241" s="115">
        <f t="shared" si="120"/>
        <v>0.6</v>
      </c>
      <c r="BB241" s="115">
        <f t="shared" si="121"/>
        <v>0</v>
      </c>
      <c r="BC241" s="115">
        <f t="shared" si="122"/>
        <v>0.89999999999999991</v>
      </c>
      <c r="BD241" s="115">
        <f t="shared" si="123"/>
        <v>0</v>
      </c>
      <c r="BE241" s="115">
        <f t="shared" si="124"/>
        <v>-0.5</v>
      </c>
      <c r="BF241" s="115">
        <f t="shared" si="125"/>
        <v>0</v>
      </c>
      <c r="BG241" s="115">
        <f t="shared" si="126"/>
        <v>-0.20000000000000018</v>
      </c>
      <c r="BH241" s="115">
        <f t="shared" si="127"/>
        <v>0</v>
      </c>
      <c r="BI241" s="115">
        <f t="shared" si="128"/>
        <v>-0.8400000000000003</v>
      </c>
      <c r="BJ241" s="115">
        <f t="shared" si="129"/>
        <v>-0.80000000000000071</v>
      </c>
      <c r="BK241" s="115">
        <f t="shared" si="130"/>
        <v>-1.4080000000000004</v>
      </c>
      <c r="BL241" s="115">
        <f t="shared" si="131"/>
        <v>-3.3600000000000012</v>
      </c>
      <c r="BM241" s="115">
        <f t="shared" si="132"/>
        <v>-8.9396000000000022</v>
      </c>
      <c r="BN241" s="115">
        <f t="shared" si="133"/>
        <v>-3.6320000000000014</v>
      </c>
      <c r="BO241" s="115">
        <f t="shared" si="134"/>
        <v>-10.267520000000001</v>
      </c>
      <c r="BP241" s="115">
        <f t="shared" si="135"/>
        <v>-5.5584000000000024</v>
      </c>
      <c r="BQ241" s="115">
        <f t="shared" si="136"/>
        <v>-12.521024000000001</v>
      </c>
      <c r="BR241" s="115">
        <f t="shared" si="137"/>
        <v>-7.0700800000000044</v>
      </c>
      <c r="BS241" s="115">
        <f t="shared" si="138"/>
        <v>-16.600000000000001</v>
      </c>
      <c r="BT241" s="115">
        <f t="shared" si="139"/>
        <v>-11</v>
      </c>
      <c r="BV241" s="116" t="e">
        <f t="shared" si="140"/>
        <v>#DIV/0!</v>
      </c>
      <c r="BW241" s="116">
        <f t="shared" si="141"/>
        <v>0</v>
      </c>
      <c r="BX241" s="116" t="e">
        <f t="shared" si="142"/>
        <v>#DIV/0!</v>
      </c>
      <c r="BY241" s="116">
        <f t="shared" si="143"/>
        <v>0</v>
      </c>
      <c r="BZ241" s="116">
        <f t="shared" si="144"/>
        <v>-0.25</v>
      </c>
      <c r="CA241" s="116">
        <f t="shared" si="145"/>
        <v>0</v>
      </c>
      <c r="CB241" s="116">
        <f t="shared" si="146"/>
        <v>-0.10000000000000009</v>
      </c>
      <c r="CC241" s="116">
        <f t="shared" si="147"/>
        <v>0</v>
      </c>
      <c r="CD241" s="116">
        <f t="shared" si="148"/>
        <v>-0.28000000000000008</v>
      </c>
      <c r="CE241" s="116">
        <f t="shared" si="149"/>
        <v>-0.10000000000000009</v>
      </c>
      <c r="CF241" s="116">
        <f t="shared" si="150"/>
        <v>-0.35200000000000009</v>
      </c>
      <c r="CG241" s="116">
        <f t="shared" si="151"/>
        <v>-0.28000000000000008</v>
      </c>
      <c r="CH241" s="116">
        <f t="shared" si="152"/>
        <v>-0.74187551867219936</v>
      </c>
      <c r="CI241" s="116">
        <f t="shared" si="153"/>
        <v>-0.25942857142857151</v>
      </c>
      <c r="CJ241" s="116">
        <f t="shared" si="154"/>
        <v>-0.73339428571428578</v>
      </c>
      <c r="CK241" s="116">
        <f t="shared" si="155"/>
        <v>-0.30880000000000013</v>
      </c>
      <c r="CL241" s="116">
        <f t="shared" si="156"/>
        <v>-0.73653082352941179</v>
      </c>
      <c r="CM241" s="116">
        <f t="shared" si="157"/>
        <v>-0.32136727272727295</v>
      </c>
      <c r="CN241" s="116">
        <f t="shared" si="158"/>
        <v>-0.75454545454545463</v>
      </c>
      <c r="CO241" s="116">
        <f t="shared" si="159"/>
        <v>-0.37931034482758619</v>
      </c>
    </row>
    <row r="242" spans="1:93" ht="14.5" thickBot="1">
      <c r="A242" s="32" t="s">
        <v>261</v>
      </c>
      <c r="B242" s="33" t="s">
        <v>14</v>
      </c>
      <c r="C242" s="33">
        <v>1</v>
      </c>
      <c r="D242" s="33">
        <v>1</v>
      </c>
      <c r="E242" s="33">
        <v>1</v>
      </c>
      <c r="F242" s="33"/>
      <c r="G242" s="33"/>
      <c r="H242" s="33"/>
      <c r="I242" s="33"/>
      <c r="K242" s="103">
        <f>_xlfn.XLOOKUP($C242,'SQUO grid'!$B$4:$B$18,'SQUO grid'!C$4:C$18,"error",0,1)</f>
        <v>0</v>
      </c>
      <c r="L242" s="103">
        <f>_xlfn.XLOOKUP($C242,'SQUO grid'!$B$4:$B$18,'SQUO grid'!D$4:D$18,"error",0,1)</f>
        <v>2</v>
      </c>
      <c r="M242" s="103">
        <f>_xlfn.XLOOKUP($C242,'SQUO grid'!$B$4:$B$18,'SQUO grid'!E$4:E$18,"error",0,1)</f>
        <v>0</v>
      </c>
      <c r="N242" s="103">
        <f>_xlfn.XLOOKUP($C242,'SQUO grid'!$B$4:$B$18,'SQUO grid'!F$4:F$18,"error",0,1)</f>
        <v>3</v>
      </c>
      <c r="O242" s="103">
        <f>_xlfn.XLOOKUP($C242,'SQUO grid'!$B$4:$B$18,'SQUO grid'!G$4:G$18,"error",0,1)</f>
        <v>2</v>
      </c>
      <c r="P242" s="103">
        <f>_xlfn.XLOOKUP($C242,'SQUO grid'!$B$4:$B$18,'SQUO grid'!H$4:H$18,"error",0,1)</f>
        <v>5</v>
      </c>
      <c r="Q242" s="103">
        <f>_xlfn.XLOOKUP($C242,'SQUO grid'!$B$4:$B$18,'SQUO grid'!I$4:I$18,"error",0,1)</f>
        <v>2</v>
      </c>
      <c r="R242" s="103">
        <f>_xlfn.XLOOKUP($C242,'SQUO grid'!$B$4:$B$18,'SQUO grid'!J$4:J$18,"error",0,1)</f>
        <v>6</v>
      </c>
      <c r="S242" s="103">
        <f>_xlfn.XLOOKUP($C242,'SQUO grid'!$B$4:$B$18,'SQUO grid'!K$4:K$18,"error",0,1)</f>
        <v>3</v>
      </c>
      <c r="T242" s="103">
        <f>_xlfn.XLOOKUP($C242,'SQUO grid'!$B$4:$B$18,'SQUO grid'!L$4:L$18,"error",0,1)</f>
        <v>8</v>
      </c>
      <c r="U242" s="103">
        <f>_xlfn.XLOOKUP($C242,'SQUO grid'!$B$4:$B$18,'SQUO grid'!M$4:M$18,"error",0,1)</f>
        <v>4</v>
      </c>
      <c r="V242" s="103">
        <f>_xlfn.XLOOKUP($C242,'SQUO grid'!$B$4:$B$18,'SQUO grid'!N$4:N$18,"error",0,1)</f>
        <v>12</v>
      </c>
      <c r="W242" s="103">
        <f>_xlfn.XLOOKUP($C242,'SQUO grid'!$B$4:$B$18,'SQUO grid'!O$4:O$18,"error",0,1)</f>
        <v>12.05</v>
      </c>
      <c r="X242" s="103">
        <f>_xlfn.XLOOKUP($C242,'SQUO grid'!$B$4:$B$18,'SQUO grid'!P$4:P$18,"error",0,1)</f>
        <v>14</v>
      </c>
      <c r="Y242" s="103">
        <f>_xlfn.XLOOKUP($C242,'SQUO grid'!$B$4:$B$18,'SQUO grid'!Q$4:Q$18,"error",0,1)</f>
        <v>14</v>
      </c>
      <c r="Z242" s="103">
        <f>_xlfn.XLOOKUP($C242,'SQUO grid'!$B$4:$B$18,'SQUO grid'!R$4:R$18,"error",0,1)</f>
        <v>18</v>
      </c>
      <c r="AA242" s="103">
        <f>_xlfn.XLOOKUP($C242,'SQUO grid'!$B$4:$B$18,'SQUO grid'!S$4:S$18,"error",0,1)</f>
        <v>17</v>
      </c>
      <c r="AB242" s="103">
        <f>_xlfn.XLOOKUP($C242,'SQUO grid'!$B$4:$B$18,'SQUO grid'!T$4:T$18,"error",0,1)</f>
        <v>22</v>
      </c>
      <c r="AC242" s="103">
        <f>_xlfn.XLOOKUP($C242,'SQUO grid'!$B$4:$B$18,'SQUO grid'!U$4:U$18,"error",0,1)</f>
        <v>22</v>
      </c>
      <c r="AD242" s="103">
        <f>_xlfn.XLOOKUP($C242,'SQUO grid'!$B$4:$B$18,'SQUO grid'!V$4:V$18,"error",0,1)</f>
        <v>29</v>
      </c>
      <c r="AF242" s="103">
        <f>_xlfn.XLOOKUP($D242,'Compiled grid proposal'!$C$5:$C$22,'Compiled grid proposal'!D$5:D$22,"error",0,1)</f>
        <v>0.6</v>
      </c>
      <c r="AG242" s="103">
        <f>_xlfn.XLOOKUP($D242,'Compiled grid proposal'!$C$5:$C$22,'Compiled grid proposal'!E$5:E$22,"error",0,1)</f>
        <v>2</v>
      </c>
      <c r="AH242" s="103">
        <f>_xlfn.XLOOKUP($D242,'Compiled grid proposal'!$C$5:$C$22,'Compiled grid proposal'!F$5:F$22,"error",0,1)</f>
        <v>0.89999999999999991</v>
      </c>
      <c r="AI242" s="103">
        <f>_xlfn.XLOOKUP($D242,'Compiled grid proposal'!$C$5:$C$22,'Compiled grid proposal'!G$5:G$22,"error",0,1)</f>
        <v>3</v>
      </c>
      <c r="AJ242" s="103">
        <f>_xlfn.XLOOKUP($D242,'Compiled grid proposal'!$C$5:$C$22,'Compiled grid proposal'!H$5:H$22,"error",0,1)</f>
        <v>1.5</v>
      </c>
      <c r="AK242" s="103">
        <f>_xlfn.XLOOKUP($D242,'Compiled grid proposal'!$C$5:$C$22,'Compiled grid proposal'!I$5:I$22,"error",0,1)</f>
        <v>5</v>
      </c>
      <c r="AL242" s="103">
        <f>_xlfn.XLOOKUP($D242,'Compiled grid proposal'!$C$5:$C$22,'Compiled grid proposal'!J$5:J$22,"error",0,1)</f>
        <v>1.7999999999999998</v>
      </c>
      <c r="AM242" s="103">
        <f>_xlfn.XLOOKUP($D242,'Compiled grid proposal'!$C$5:$C$22,'Compiled grid proposal'!K$5:K$22,"error",0,1)</f>
        <v>6</v>
      </c>
      <c r="AN242" s="103">
        <f>_xlfn.XLOOKUP($D242,'Compiled grid proposal'!$C$5:$C$22,'Compiled grid proposal'!L$5:L$22,"error",0,1)</f>
        <v>2.1599999999999997</v>
      </c>
      <c r="AO242" s="103">
        <f>_xlfn.XLOOKUP($D242,'Compiled grid proposal'!$C$5:$C$22,'Compiled grid proposal'!M$5:M$22,"error",0,1)</f>
        <v>7.1999999999999993</v>
      </c>
      <c r="AP242" s="103">
        <f>_xlfn.XLOOKUP($D242,'Compiled grid proposal'!$C$5:$C$22,'Compiled grid proposal'!N$5:N$22,"error",0,1)</f>
        <v>2.5919999999999996</v>
      </c>
      <c r="AQ242" s="103">
        <f>_xlfn.XLOOKUP($D242,'Compiled grid proposal'!$C$5:$C$22,'Compiled grid proposal'!O$5:O$22,"error",0,1)</f>
        <v>8.6399999999999988</v>
      </c>
      <c r="AR242" s="103">
        <f>_xlfn.XLOOKUP($D242,'Compiled grid proposal'!$C$5:$C$22,'Compiled grid proposal'!P$5:P$22,"error",0,1)</f>
        <v>3.1103999999999994</v>
      </c>
      <c r="AS242" s="103">
        <f>_xlfn.XLOOKUP($D242,'Compiled grid proposal'!$C$5:$C$22,'Compiled grid proposal'!Q$5:Q$22,"error",0,1)</f>
        <v>10.367999999999999</v>
      </c>
      <c r="AT242" s="103">
        <f>_xlfn.XLOOKUP($D242,'Compiled grid proposal'!$C$5:$C$22,'Compiled grid proposal'!R$5:R$22,"error",0,1)</f>
        <v>3.7324799999999989</v>
      </c>
      <c r="AU242" s="103">
        <f>_xlfn.XLOOKUP($D242,'Compiled grid proposal'!$C$5:$C$22,'Compiled grid proposal'!S$5:S$22,"error",0,1)</f>
        <v>12.441599999999998</v>
      </c>
      <c r="AV242" s="103">
        <f>_xlfn.XLOOKUP($D242,'Compiled grid proposal'!$C$5:$C$22,'Compiled grid proposal'!T$5:T$22,"error",0,1)</f>
        <v>4.4789759999999985</v>
      </c>
      <c r="AW242" s="103">
        <f>_xlfn.XLOOKUP($D242,'Compiled grid proposal'!$C$5:$C$22,'Compiled grid proposal'!U$5:U$22,"error",0,1)</f>
        <v>14.929919999999996</v>
      </c>
      <c r="AX242" s="103">
        <f>_xlfn.XLOOKUP($D242,'Compiled grid proposal'!$C$5:$C$22,'Compiled grid proposal'!V$5:V$22,"error",0,1)</f>
        <v>5.3999999999999995</v>
      </c>
      <c r="AY242" s="103">
        <f>_xlfn.XLOOKUP($D242,'Compiled grid proposal'!$C$5:$C$22,'Compiled grid proposal'!W$5:W$22,"error",0,1)</f>
        <v>18</v>
      </c>
      <c r="BA242" s="115">
        <f t="shared" si="120"/>
        <v>0.6</v>
      </c>
      <c r="BB242" s="115">
        <f t="shared" si="121"/>
        <v>0</v>
      </c>
      <c r="BC242" s="115">
        <f t="shared" si="122"/>
        <v>0.89999999999999991</v>
      </c>
      <c r="BD242" s="115">
        <f t="shared" si="123"/>
        <v>0</v>
      </c>
      <c r="BE242" s="115">
        <f t="shared" si="124"/>
        <v>-0.5</v>
      </c>
      <c r="BF242" s="115">
        <f t="shared" si="125"/>
        <v>0</v>
      </c>
      <c r="BG242" s="115">
        <f t="shared" si="126"/>
        <v>-0.20000000000000018</v>
      </c>
      <c r="BH242" s="115">
        <f t="shared" si="127"/>
        <v>0</v>
      </c>
      <c r="BI242" s="115">
        <f t="shared" si="128"/>
        <v>-0.8400000000000003</v>
      </c>
      <c r="BJ242" s="115">
        <f t="shared" si="129"/>
        <v>-0.80000000000000071</v>
      </c>
      <c r="BK242" s="115">
        <f t="shared" si="130"/>
        <v>-1.4080000000000004</v>
      </c>
      <c r="BL242" s="115">
        <f t="shared" si="131"/>
        <v>-3.3600000000000012</v>
      </c>
      <c r="BM242" s="115">
        <f t="shared" si="132"/>
        <v>-8.9396000000000022</v>
      </c>
      <c r="BN242" s="115">
        <f t="shared" si="133"/>
        <v>-3.6320000000000014</v>
      </c>
      <c r="BO242" s="115">
        <f t="shared" si="134"/>
        <v>-10.267520000000001</v>
      </c>
      <c r="BP242" s="115">
        <f t="shared" si="135"/>
        <v>-5.5584000000000024</v>
      </c>
      <c r="BQ242" s="115">
        <f t="shared" si="136"/>
        <v>-12.521024000000001</v>
      </c>
      <c r="BR242" s="115">
        <f t="shared" si="137"/>
        <v>-7.0700800000000044</v>
      </c>
      <c r="BS242" s="115">
        <f t="shared" si="138"/>
        <v>-16.600000000000001</v>
      </c>
      <c r="BT242" s="115">
        <f t="shared" si="139"/>
        <v>-11</v>
      </c>
      <c r="BV242" s="116" t="e">
        <f t="shared" si="140"/>
        <v>#DIV/0!</v>
      </c>
      <c r="BW242" s="116">
        <f t="shared" si="141"/>
        <v>0</v>
      </c>
      <c r="BX242" s="116" t="e">
        <f t="shared" si="142"/>
        <v>#DIV/0!</v>
      </c>
      <c r="BY242" s="116">
        <f t="shared" si="143"/>
        <v>0</v>
      </c>
      <c r="BZ242" s="116">
        <f t="shared" si="144"/>
        <v>-0.25</v>
      </c>
      <c r="CA242" s="116">
        <f t="shared" si="145"/>
        <v>0</v>
      </c>
      <c r="CB242" s="116">
        <f t="shared" si="146"/>
        <v>-0.10000000000000009</v>
      </c>
      <c r="CC242" s="116">
        <f t="shared" si="147"/>
        <v>0</v>
      </c>
      <c r="CD242" s="116">
        <f t="shared" si="148"/>
        <v>-0.28000000000000008</v>
      </c>
      <c r="CE242" s="116">
        <f t="shared" si="149"/>
        <v>-0.10000000000000009</v>
      </c>
      <c r="CF242" s="116">
        <f t="shared" si="150"/>
        <v>-0.35200000000000009</v>
      </c>
      <c r="CG242" s="116">
        <f t="shared" si="151"/>
        <v>-0.28000000000000008</v>
      </c>
      <c r="CH242" s="116">
        <f t="shared" si="152"/>
        <v>-0.74187551867219936</v>
      </c>
      <c r="CI242" s="116">
        <f t="shared" si="153"/>
        <v>-0.25942857142857151</v>
      </c>
      <c r="CJ242" s="116">
        <f t="shared" si="154"/>
        <v>-0.73339428571428578</v>
      </c>
      <c r="CK242" s="116">
        <f t="shared" si="155"/>
        <v>-0.30880000000000013</v>
      </c>
      <c r="CL242" s="116">
        <f t="shared" si="156"/>
        <v>-0.73653082352941179</v>
      </c>
      <c r="CM242" s="116">
        <f t="shared" si="157"/>
        <v>-0.32136727272727295</v>
      </c>
      <c r="CN242" s="116">
        <f t="shared" si="158"/>
        <v>-0.75454545454545463</v>
      </c>
      <c r="CO242" s="116">
        <f t="shared" si="159"/>
        <v>-0.37931034482758619</v>
      </c>
    </row>
    <row r="243" spans="1:93" ht="14.5" thickBot="1">
      <c r="A243" s="41" t="s">
        <v>262</v>
      </c>
      <c r="B243" s="39" t="s">
        <v>14</v>
      </c>
      <c r="C243" s="102">
        <v>1</v>
      </c>
      <c r="D243" s="39">
        <v>1</v>
      </c>
      <c r="E243" s="39">
        <v>1</v>
      </c>
      <c r="F243" s="39"/>
      <c r="G243" s="39"/>
      <c r="H243" s="39"/>
      <c r="I243" s="39"/>
      <c r="K243" s="103">
        <f>_xlfn.XLOOKUP($C243,'SQUO grid'!$B$4:$B$18,'SQUO grid'!C$4:C$18,"error",0,1)</f>
        <v>0</v>
      </c>
      <c r="L243" s="103">
        <f>_xlfn.XLOOKUP($C243,'SQUO grid'!$B$4:$B$18,'SQUO grid'!D$4:D$18,"error",0,1)</f>
        <v>2</v>
      </c>
      <c r="M243" s="103">
        <f>_xlfn.XLOOKUP($C243,'SQUO grid'!$B$4:$B$18,'SQUO grid'!E$4:E$18,"error",0,1)</f>
        <v>0</v>
      </c>
      <c r="N243" s="103">
        <f>_xlfn.XLOOKUP($C243,'SQUO grid'!$B$4:$B$18,'SQUO grid'!F$4:F$18,"error",0,1)</f>
        <v>3</v>
      </c>
      <c r="O243" s="103">
        <f>_xlfn.XLOOKUP($C243,'SQUO grid'!$B$4:$B$18,'SQUO grid'!G$4:G$18,"error",0,1)</f>
        <v>2</v>
      </c>
      <c r="P243" s="103">
        <f>_xlfn.XLOOKUP($C243,'SQUO grid'!$B$4:$B$18,'SQUO grid'!H$4:H$18,"error",0,1)</f>
        <v>5</v>
      </c>
      <c r="Q243" s="103">
        <f>_xlfn.XLOOKUP($C243,'SQUO grid'!$B$4:$B$18,'SQUO grid'!I$4:I$18,"error",0,1)</f>
        <v>2</v>
      </c>
      <c r="R243" s="103">
        <f>_xlfn.XLOOKUP($C243,'SQUO grid'!$B$4:$B$18,'SQUO grid'!J$4:J$18,"error",0,1)</f>
        <v>6</v>
      </c>
      <c r="S243" s="103">
        <f>_xlfn.XLOOKUP($C243,'SQUO grid'!$B$4:$B$18,'SQUO grid'!K$4:K$18,"error",0,1)</f>
        <v>3</v>
      </c>
      <c r="T243" s="103">
        <f>_xlfn.XLOOKUP($C243,'SQUO grid'!$B$4:$B$18,'SQUO grid'!L$4:L$18,"error",0,1)</f>
        <v>8</v>
      </c>
      <c r="U243" s="103">
        <f>_xlfn.XLOOKUP($C243,'SQUO grid'!$B$4:$B$18,'SQUO grid'!M$4:M$18,"error",0,1)</f>
        <v>4</v>
      </c>
      <c r="V243" s="103">
        <f>_xlfn.XLOOKUP($C243,'SQUO grid'!$B$4:$B$18,'SQUO grid'!N$4:N$18,"error",0,1)</f>
        <v>12</v>
      </c>
      <c r="W243" s="103">
        <f>_xlfn.XLOOKUP($C243,'SQUO grid'!$B$4:$B$18,'SQUO grid'!O$4:O$18,"error",0,1)</f>
        <v>12.05</v>
      </c>
      <c r="X243" s="103">
        <f>_xlfn.XLOOKUP($C243,'SQUO grid'!$B$4:$B$18,'SQUO grid'!P$4:P$18,"error",0,1)</f>
        <v>14</v>
      </c>
      <c r="Y243" s="103">
        <f>_xlfn.XLOOKUP($C243,'SQUO grid'!$B$4:$B$18,'SQUO grid'!Q$4:Q$18,"error",0,1)</f>
        <v>14</v>
      </c>
      <c r="Z243" s="103">
        <f>_xlfn.XLOOKUP($C243,'SQUO grid'!$B$4:$B$18,'SQUO grid'!R$4:R$18,"error",0,1)</f>
        <v>18</v>
      </c>
      <c r="AA243" s="103">
        <f>_xlfn.XLOOKUP($C243,'SQUO grid'!$B$4:$B$18,'SQUO grid'!S$4:S$18,"error",0,1)</f>
        <v>17</v>
      </c>
      <c r="AB243" s="103">
        <f>_xlfn.XLOOKUP($C243,'SQUO grid'!$B$4:$B$18,'SQUO grid'!T$4:T$18,"error",0,1)</f>
        <v>22</v>
      </c>
      <c r="AC243" s="103">
        <f>_xlfn.XLOOKUP($C243,'SQUO grid'!$B$4:$B$18,'SQUO grid'!U$4:U$18,"error",0,1)</f>
        <v>22</v>
      </c>
      <c r="AD243" s="103">
        <f>_xlfn.XLOOKUP($C243,'SQUO grid'!$B$4:$B$18,'SQUO grid'!V$4:V$18,"error",0,1)</f>
        <v>29</v>
      </c>
      <c r="AF243" s="103">
        <f>_xlfn.XLOOKUP($D243,'Compiled grid proposal'!$C$5:$C$22,'Compiled grid proposal'!D$5:D$22,"error",0,1)</f>
        <v>0.6</v>
      </c>
      <c r="AG243" s="103">
        <f>_xlfn.XLOOKUP($D243,'Compiled grid proposal'!$C$5:$C$22,'Compiled grid proposal'!E$5:E$22,"error",0,1)</f>
        <v>2</v>
      </c>
      <c r="AH243" s="103">
        <f>_xlfn.XLOOKUP($D243,'Compiled grid proposal'!$C$5:$C$22,'Compiled grid proposal'!F$5:F$22,"error",0,1)</f>
        <v>0.89999999999999991</v>
      </c>
      <c r="AI243" s="103">
        <f>_xlfn.XLOOKUP($D243,'Compiled grid proposal'!$C$5:$C$22,'Compiled grid proposal'!G$5:G$22,"error",0,1)</f>
        <v>3</v>
      </c>
      <c r="AJ243" s="103">
        <f>_xlfn.XLOOKUP($D243,'Compiled grid proposal'!$C$5:$C$22,'Compiled grid proposal'!H$5:H$22,"error",0,1)</f>
        <v>1.5</v>
      </c>
      <c r="AK243" s="103">
        <f>_xlfn.XLOOKUP($D243,'Compiled grid proposal'!$C$5:$C$22,'Compiled grid proposal'!I$5:I$22,"error",0,1)</f>
        <v>5</v>
      </c>
      <c r="AL243" s="103">
        <f>_xlfn.XLOOKUP($D243,'Compiled grid proposal'!$C$5:$C$22,'Compiled grid proposal'!J$5:J$22,"error",0,1)</f>
        <v>1.7999999999999998</v>
      </c>
      <c r="AM243" s="103">
        <f>_xlfn.XLOOKUP($D243,'Compiled grid proposal'!$C$5:$C$22,'Compiled grid proposal'!K$5:K$22,"error",0,1)</f>
        <v>6</v>
      </c>
      <c r="AN243" s="103">
        <f>_xlfn.XLOOKUP($D243,'Compiled grid proposal'!$C$5:$C$22,'Compiled grid proposal'!L$5:L$22,"error",0,1)</f>
        <v>2.1599999999999997</v>
      </c>
      <c r="AO243" s="103">
        <f>_xlfn.XLOOKUP($D243,'Compiled grid proposal'!$C$5:$C$22,'Compiled grid proposal'!M$5:M$22,"error",0,1)</f>
        <v>7.1999999999999993</v>
      </c>
      <c r="AP243" s="103">
        <f>_xlfn.XLOOKUP($D243,'Compiled grid proposal'!$C$5:$C$22,'Compiled grid proposal'!N$5:N$22,"error",0,1)</f>
        <v>2.5919999999999996</v>
      </c>
      <c r="AQ243" s="103">
        <f>_xlfn.XLOOKUP($D243,'Compiled grid proposal'!$C$5:$C$22,'Compiled grid proposal'!O$5:O$22,"error",0,1)</f>
        <v>8.6399999999999988</v>
      </c>
      <c r="AR243" s="103">
        <f>_xlfn.XLOOKUP($D243,'Compiled grid proposal'!$C$5:$C$22,'Compiled grid proposal'!P$5:P$22,"error",0,1)</f>
        <v>3.1103999999999994</v>
      </c>
      <c r="AS243" s="103">
        <f>_xlfn.XLOOKUP($D243,'Compiled grid proposal'!$C$5:$C$22,'Compiled grid proposal'!Q$5:Q$22,"error",0,1)</f>
        <v>10.367999999999999</v>
      </c>
      <c r="AT243" s="103">
        <f>_xlfn.XLOOKUP($D243,'Compiled grid proposal'!$C$5:$C$22,'Compiled grid proposal'!R$5:R$22,"error",0,1)</f>
        <v>3.7324799999999989</v>
      </c>
      <c r="AU243" s="103">
        <f>_xlfn.XLOOKUP($D243,'Compiled grid proposal'!$C$5:$C$22,'Compiled grid proposal'!S$5:S$22,"error",0,1)</f>
        <v>12.441599999999998</v>
      </c>
      <c r="AV243" s="103">
        <f>_xlfn.XLOOKUP($D243,'Compiled grid proposal'!$C$5:$C$22,'Compiled grid proposal'!T$5:T$22,"error",0,1)</f>
        <v>4.4789759999999985</v>
      </c>
      <c r="AW243" s="103">
        <f>_xlfn.XLOOKUP($D243,'Compiled grid proposal'!$C$5:$C$22,'Compiled grid proposal'!U$5:U$22,"error",0,1)</f>
        <v>14.929919999999996</v>
      </c>
      <c r="AX243" s="103">
        <f>_xlfn.XLOOKUP($D243,'Compiled grid proposal'!$C$5:$C$22,'Compiled grid proposal'!V$5:V$22,"error",0,1)</f>
        <v>5.3999999999999995</v>
      </c>
      <c r="AY243" s="103">
        <f>_xlfn.XLOOKUP($D243,'Compiled grid proposal'!$C$5:$C$22,'Compiled grid proposal'!W$5:W$22,"error",0,1)</f>
        <v>18</v>
      </c>
      <c r="BA243" s="115">
        <f t="shared" si="120"/>
        <v>0.6</v>
      </c>
      <c r="BB243" s="115">
        <f t="shared" si="121"/>
        <v>0</v>
      </c>
      <c r="BC243" s="115">
        <f t="shared" si="122"/>
        <v>0.89999999999999991</v>
      </c>
      <c r="BD243" s="115">
        <f t="shared" si="123"/>
        <v>0</v>
      </c>
      <c r="BE243" s="115">
        <f t="shared" si="124"/>
        <v>-0.5</v>
      </c>
      <c r="BF243" s="115">
        <f t="shared" si="125"/>
        <v>0</v>
      </c>
      <c r="BG243" s="115">
        <f t="shared" si="126"/>
        <v>-0.20000000000000018</v>
      </c>
      <c r="BH243" s="115">
        <f t="shared" si="127"/>
        <v>0</v>
      </c>
      <c r="BI243" s="115">
        <f t="shared" si="128"/>
        <v>-0.8400000000000003</v>
      </c>
      <c r="BJ243" s="115">
        <f t="shared" si="129"/>
        <v>-0.80000000000000071</v>
      </c>
      <c r="BK243" s="115">
        <f t="shared" si="130"/>
        <v>-1.4080000000000004</v>
      </c>
      <c r="BL243" s="115">
        <f t="shared" si="131"/>
        <v>-3.3600000000000012</v>
      </c>
      <c r="BM243" s="115">
        <f t="shared" si="132"/>
        <v>-8.9396000000000022</v>
      </c>
      <c r="BN243" s="115">
        <f t="shared" si="133"/>
        <v>-3.6320000000000014</v>
      </c>
      <c r="BO243" s="115">
        <f t="shared" si="134"/>
        <v>-10.267520000000001</v>
      </c>
      <c r="BP243" s="115">
        <f t="shared" si="135"/>
        <v>-5.5584000000000024</v>
      </c>
      <c r="BQ243" s="115">
        <f t="shared" si="136"/>
        <v>-12.521024000000001</v>
      </c>
      <c r="BR243" s="115">
        <f t="shared" si="137"/>
        <v>-7.0700800000000044</v>
      </c>
      <c r="BS243" s="115">
        <f t="shared" si="138"/>
        <v>-16.600000000000001</v>
      </c>
      <c r="BT243" s="115">
        <f t="shared" si="139"/>
        <v>-11</v>
      </c>
      <c r="BV243" s="116" t="e">
        <f t="shared" si="140"/>
        <v>#DIV/0!</v>
      </c>
      <c r="BW243" s="116">
        <f t="shared" si="141"/>
        <v>0</v>
      </c>
      <c r="BX243" s="116" t="e">
        <f t="shared" si="142"/>
        <v>#DIV/0!</v>
      </c>
      <c r="BY243" s="116">
        <f t="shared" si="143"/>
        <v>0</v>
      </c>
      <c r="BZ243" s="116">
        <f t="shared" si="144"/>
        <v>-0.25</v>
      </c>
      <c r="CA243" s="116">
        <f t="shared" si="145"/>
        <v>0</v>
      </c>
      <c r="CB243" s="116">
        <f t="shared" si="146"/>
        <v>-0.10000000000000009</v>
      </c>
      <c r="CC243" s="116">
        <f t="shared" si="147"/>
        <v>0</v>
      </c>
      <c r="CD243" s="116">
        <f t="shared" si="148"/>
        <v>-0.28000000000000008</v>
      </c>
      <c r="CE243" s="116">
        <f t="shared" si="149"/>
        <v>-0.10000000000000009</v>
      </c>
      <c r="CF243" s="116">
        <f t="shared" si="150"/>
        <v>-0.35200000000000009</v>
      </c>
      <c r="CG243" s="116">
        <f t="shared" si="151"/>
        <v>-0.28000000000000008</v>
      </c>
      <c r="CH243" s="116">
        <f t="shared" si="152"/>
        <v>-0.74187551867219936</v>
      </c>
      <c r="CI243" s="116">
        <f t="shared" si="153"/>
        <v>-0.25942857142857151</v>
      </c>
      <c r="CJ243" s="116">
        <f t="shared" si="154"/>
        <v>-0.73339428571428578</v>
      </c>
      <c r="CK243" s="116">
        <f t="shared" si="155"/>
        <v>-0.30880000000000013</v>
      </c>
      <c r="CL243" s="116">
        <f t="shared" si="156"/>
        <v>-0.73653082352941179</v>
      </c>
      <c r="CM243" s="116">
        <f t="shared" si="157"/>
        <v>-0.32136727272727295</v>
      </c>
      <c r="CN243" s="116">
        <f t="shared" si="158"/>
        <v>-0.75454545454545463</v>
      </c>
      <c r="CO243" s="116">
        <f t="shared" si="159"/>
        <v>-0.37931034482758619</v>
      </c>
    </row>
    <row r="244" spans="1:93" ht="15.5" thickBot="1">
      <c r="A244" s="43"/>
      <c r="B244" s="45"/>
      <c r="C244" s="45"/>
      <c r="D244" s="45"/>
      <c r="E244" s="45"/>
      <c r="F244" s="45"/>
      <c r="G244" s="45"/>
      <c r="H244" s="45"/>
      <c r="I244" s="45"/>
    </row>
  </sheetData>
  <sortState xmlns:xlrd2="http://schemas.microsoft.com/office/spreadsheetml/2017/richdata2" ref="A3:CO244">
    <sortCondition descending="1" ref="C3:C244"/>
    <sortCondition ref="B3:B244"/>
    <sortCondition ref="A3:A244"/>
  </sortState>
  <mergeCells count="4">
    <mergeCell ref="BV1:CO1"/>
    <mergeCell ref="K1:AD1"/>
    <mergeCell ref="AF1:AY1"/>
    <mergeCell ref="BA1:BT1"/>
  </mergeCells>
  <conditionalFormatting sqref="B3:B29 B31:B59">
    <cfRule type="cellIs" dxfId="15" priority="11" operator="equal">
      <formula>"C"</formula>
    </cfRule>
    <cfRule type="cellIs" dxfId="14" priority="12" operator="equal">
      <formula>"B"</formula>
    </cfRule>
    <cfRule type="cellIs" dxfId="13" priority="13" operator="equal">
      <formula>"A"</formula>
    </cfRule>
  </conditionalFormatting>
  <conditionalFormatting sqref="B60:B244">
    <cfRule type="cellIs" dxfId="12" priority="16" operator="equal">
      <formula>"C"</formula>
    </cfRule>
    <cfRule type="cellIs" dxfId="11" priority="17" operator="equal">
      <formula>"B"</formula>
    </cfRule>
    <cfRule type="cellIs" dxfId="10" priority="18" operator="equal">
      <formula>"A"</formula>
    </cfRule>
  </conditionalFormatting>
  <conditionalFormatting sqref="I1:I29 F1:G11 F216:F244 G216:G1048576 I31:I244 F31:G215 F14:G29 G12:G13">
    <cfRule type="cellIs" dxfId="9" priority="15" operator="equal">
      <formula>"X"</formula>
    </cfRule>
  </conditionalFormatting>
  <conditionalFormatting sqref="G1:H29 G31:H244">
    <cfRule type="cellIs" dxfId="8" priority="14" operator="equal">
      <formula>"X"</formula>
    </cfRule>
  </conditionalFormatting>
  <conditionalFormatting sqref="F1:F11 F31:F1048576 F14:F29">
    <cfRule type="cellIs" dxfId="7" priority="10" operator="equal">
      <formula>"X"</formula>
    </cfRule>
  </conditionalFormatting>
  <conditionalFormatting sqref="H1:H29 H31:H1048576">
    <cfRule type="cellIs" dxfId="6" priority="9" operator="equal">
      <formula>"X"</formula>
    </cfRule>
  </conditionalFormatting>
  <conditionalFormatting sqref="K4:AD243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AF4:AY24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BA4:CO243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1073E675318488A0F9D8F6CFE19F4" ma:contentTypeVersion="16" ma:contentTypeDescription="Create a new document." ma:contentTypeScope="" ma:versionID="a52b9cc273a6f3cbf6a83d639247ceb9">
  <xsd:schema xmlns:xsd="http://www.w3.org/2001/XMLSchema" xmlns:xs="http://www.w3.org/2001/XMLSchema" xmlns:p="http://schemas.microsoft.com/office/2006/metadata/properties" xmlns:ns2="07f6886e-3338-40ab-80c8-608af800c8af" xmlns:ns3="fd2e2ca4-08d1-4b35-8b09-b5a5c7a99e75" targetNamespace="http://schemas.microsoft.com/office/2006/metadata/properties" ma:root="true" ma:fieldsID="58eb9187720c7405746645b93497d3ec" ns2:_="" ns3:_="">
    <xsd:import namespace="07f6886e-3338-40ab-80c8-608af800c8af"/>
    <xsd:import namespace="fd2e2ca4-08d1-4b35-8b09-b5a5c7a99e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6886e-3338-40ab-80c8-608af800c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e2ca4-08d1-4b35-8b09-b5a5c7a99e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06ae07-446c-462c-bcbf-ed10a33eb754}" ma:internalName="TaxCatchAll" ma:showField="CatchAllData" ma:web="fd2e2ca4-08d1-4b35-8b09-b5a5c7a99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2e2ca4-08d1-4b35-8b09-b5a5c7a99e75" xsi:nil="true"/>
    <lcf76f155ced4ddcb4097134ff3c332f xmlns="07f6886e-3338-40ab-80c8-608af800c8a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C914AF-6546-4DAD-A7E0-62ACF8A520A3}"/>
</file>

<file path=customXml/itemProps2.xml><?xml version="1.0" encoding="utf-8"?>
<ds:datastoreItem xmlns:ds="http://schemas.openxmlformats.org/officeDocument/2006/customXml" ds:itemID="{36263DF7-B2FB-4A1E-B188-74719C63C07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d9be70c-ba6e-4738-b913-656e6facf299"/>
    <ds:schemaRef ds:uri="http://www.w3.org/XML/1998/namespace"/>
    <ds:schemaRef ds:uri="http://schemas.microsoft.com/office/2006/documentManagement/types"/>
    <ds:schemaRef ds:uri="ca1357e6-88f1-4f36-8139-b18513db630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83CC3-6470-4D2C-8A7A-FB5ACBA6F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SQUO grid</vt:lpstr>
      <vt:lpstr>Compiled grid proposal</vt:lpstr>
      <vt:lpstr>Sent diff by cell N SV test</vt:lpstr>
      <vt:lpstr>Offense list diff N and %</vt:lpstr>
      <vt:lpstr>'Compiled grid proposal'!Print_Area</vt:lpstr>
      <vt:lpstr>'Sent diff by cell N SV test'!Print_Area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Knoth, Lauren (WSIPP)</dc:creator>
  <cp:lastModifiedBy>Murphy, Amanda G</cp:lastModifiedBy>
  <dcterms:created xsi:type="dcterms:W3CDTF">2022-05-25T20:54:45Z</dcterms:created>
  <dcterms:modified xsi:type="dcterms:W3CDTF">2022-07-22T21:35:27Z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0x01010082163746B8FB7948B3C0621031CB29E1</vt:lpwstr>
  </property>
</Properties>
</file>