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45" windowHeight="11400" activeTab="2"/>
  </bookViews>
  <sheets>
    <sheet name="Expenses" sheetId="1" r:id="rId1"/>
    <sheet name="M1 Loan Estimator" sheetId="2" r:id="rId2"/>
    <sheet name="M2 &amp; M3 Loan Estimator" sheetId="3" r:id="rId3"/>
  </sheets>
  <definedNames>
    <definedName name="_xlnm.Print_Area" localSheetId="0">'Expenses'!$A$1:$E$23</definedName>
    <definedName name="_xlnm.Print_Area" localSheetId="1">'M1 Loan Estimator'!$A$1:$D$23</definedName>
    <definedName name="_xlnm.Print_Area" localSheetId="2">'M2 &amp; M3 Loan Estimator'!$A$1:$D$23</definedName>
  </definedNames>
  <calcPr fullCalcOnLoad="1"/>
</workbook>
</file>

<file path=xl/sharedStrings.xml><?xml version="1.0" encoding="utf-8"?>
<sst xmlns="http://schemas.openxmlformats.org/spreadsheetml/2006/main" count="79" uniqueCount="55">
  <si>
    <t>Restaurants</t>
  </si>
  <si>
    <t>Cable/Internet</t>
  </si>
  <si>
    <t>Cell Phone</t>
  </si>
  <si>
    <t>Auto Gas/Parking/Maintenance</t>
  </si>
  <si>
    <t>Groceries/Personal Items</t>
  </si>
  <si>
    <t>Utilities (electricity/water/gas)</t>
  </si>
  <si>
    <t>Health/Dental Insurance</t>
  </si>
  <si>
    <t>Health/Recreation/Misc</t>
  </si>
  <si>
    <t>Total Estimated Expenses</t>
  </si>
  <si>
    <t>Awards, Scholarships and Grants</t>
  </si>
  <si>
    <t>Total Estimated Support</t>
  </si>
  <si>
    <t>Remaining Need</t>
  </si>
  <si>
    <t>2018-19 Estimated Tution and Fees</t>
  </si>
  <si>
    <t>Estimated Expenses</t>
  </si>
  <si>
    <t>Estimated Support</t>
  </si>
  <si>
    <t>x 10 months</t>
  </si>
  <si>
    <t>Estimated Monthly Expenses (from Expenses worksheet))</t>
  </si>
  <si>
    <t xml:space="preserve">Remaining Need </t>
  </si>
  <si>
    <t>x 12 months</t>
  </si>
  <si>
    <t>Total Fixed Expenses</t>
  </si>
  <si>
    <t>Total Variable Expenses</t>
  </si>
  <si>
    <t>Clothes</t>
  </si>
  <si>
    <t>Medical/Dental</t>
  </si>
  <si>
    <t>Just-In-Case Savings Account</t>
  </si>
  <si>
    <t>Renters Insurance</t>
  </si>
  <si>
    <t>Auto Insurance</t>
  </si>
  <si>
    <t>Fixed Monthly Expenses</t>
  </si>
  <si>
    <t>Variable Monthly Expenses</t>
  </si>
  <si>
    <t xml:space="preserve">Other: </t>
  </si>
  <si>
    <t xml:space="preserve">Rent  </t>
  </si>
  <si>
    <t>Total Monthly Expenses</t>
  </si>
  <si>
    <t>Estimated Loan Amounts</t>
  </si>
  <si>
    <t>Step 1. Enter monthly expenses in the appropriate categories, use only yellow-highlighted boxes; totals automatically calculate.</t>
  </si>
  <si>
    <t xml:space="preserve">Reminders: </t>
  </si>
  <si>
    <t xml:space="preserve"> </t>
  </si>
  <si>
    <t>2018-19 Estimated Tution, Fees and Supplies</t>
  </si>
  <si>
    <t>Step 3. Select the appropriate tab below for the year you are about to enter.</t>
  </si>
  <si>
    <t>Savings not included on Expenses page</t>
  </si>
  <si>
    <t>Family Support not included on Expenses page</t>
  </si>
  <si>
    <t>Unsubsidized Direct Loan (includes 1.062% loan fee)</t>
  </si>
  <si>
    <t>Unsubsidized Graduate PLUS Loan (includes 4.248% loan fee)</t>
  </si>
  <si>
    <t>Disclaimer: This is an estimate only. Contact Financial aid at spokane.financialaid@wsu.edu or 509-358-7905 for your specific situation</t>
  </si>
  <si>
    <t>2019-20 EXPENSES PLANNER</t>
  </si>
  <si>
    <t>2019-20 M1 Loan Estimator</t>
  </si>
  <si>
    <t>One-time Expenses that increase loans  (submit revision request through Financial Aid)</t>
  </si>
  <si>
    <t>One-time Expenses that increase loans (submit revision request through Financial Aid)</t>
  </si>
  <si>
    <t xml:space="preserve">     Loans are generally dispersed 5-10 days prior to the first day of the term;
     Term 1 loans dispersed Aug 10-15; Term 2 dispersed Nov 22-27; Term 3 dispersed March 13-18</t>
  </si>
  <si>
    <t xml:space="preserve">     Loans are generally dispersed 5-10 days prior to the first day of the term;
     Term 1 loans dispersed Aug 10-15; Term 2 dispersed Nov 22-27; Term 3 dispersed March 13-18; Term 4 Jun 19-24</t>
  </si>
  <si>
    <t>2019-20 M2 &amp; M3 Loan Estimator</t>
  </si>
  <si>
    <t>If expenses are &gt; $1,850, outside savings used each month to ensure expenses are less than or equal to $1,850</t>
  </si>
  <si>
    <t>Total Monthly Expenses carried over to Loan Estimator ($1,850 max)</t>
  </si>
  <si>
    <t>Step 2. The maximum monthly expenses that student loans will cover are $1,850. If expenses are greater, either cover the monthly overage with outside savings and enter that amount in the yellow box, or reduce one or more categories.</t>
  </si>
  <si>
    <t>Step 1. Enter one-time expenses in line 5, if any, that are approved by Financial Aid (computer, child care, etc.).</t>
  </si>
  <si>
    <t>Step 2. Enter any support you plan to receive or resources you plan to use in lines 8-10.</t>
  </si>
  <si>
    <t xml:space="preserve">Step 3. Only accept the loan amounts indicated for Direct Loan in line 15 and Graduate PLUS loan in line 16.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</si>
</sst>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D99"/>
        <bgColor indexed="64"/>
      </patternFill>
    </fill>
    <fill>
      <patternFill patternType="solid">
        <fgColor rgb="FFEBBFC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4" fontId="23" fillId="28" borderId="2">
      <alignment vertical="center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164" fontId="0" fillId="0" borderId="0" xfId="44" applyNumberFormat="1" applyFont="1" applyAlignment="1">
      <alignment/>
    </xf>
    <xf numFmtId="0" fontId="0" fillId="0" borderId="10" xfId="0" applyBorder="1" applyAlignment="1">
      <alignment horizontal="center" vertical="center"/>
    </xf>
    <xf numFmtId="165" fontId="0" fillId="13" borderId="10" xfId="0" applyNumberForma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4" fillId="0" borderId="12" xfId="0" applyFont="1" applyBorder="1" applyAlignment="1">
      <alignment vertical="center"/>
    </xf>
    <xf numFmtId="164" fontId="34" fillId="0" borderId="13" xfId="44" applyNumberFormat="1" applyFont="1" applyFill="1" applyBorder="1" applyAlignment="1">
      <alignment vertical="center"/>
    </xf>
    <xf numFmtId="164" fontId="34" fillId="0" borderId="14" xfId="44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4" fontId="34" fillId="13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5" xfId="44" applyNumberFormat="1" applyFont="1" applyBorder="1" applyAlignment="1">
      <alignment vertical="center"/>
    </xf>
    <xf numFmtId="164" fontId="0" fillId="0" borderId="16" xfId="44" applyNumberFormat="1" applyFont="1" applyBorder="1" applyAlignment="1">
      <alignment vertical="center"/>
    </xf>
    <xf numFmtId="164" fontId="34" fillId="0" borderId="17" xfId="44" applyNumberFormat="1" applyFont="1" applyBorder="1" applyAlignment="1">
      <alignment vertical="center"/>
    </xf>
    <xf numFmtId="164" fontId="34" fillId="0" borderId="18" xfId="44" applyNumberFormat="1" applyFont="1" applyBorder="1" applyAlignment="1">
      <alignment vertical="center"/>
    </xf>
    <xf numFmtId="164" fontId="0" fillId="33" borderId="19" xfId="44" applyNumberFormat="1" applyFont="1" applyFill="1" applyBorder="1" applyAlignment="1">
      <alignment vertical="center"/>
    </xf>
    <xf numFmtId="164" fontId="0" fillId="33" borderId="15" xfId="44" applyNumberFormat="1" applyFont="1" applyFill="1" applyBorder="1" applyAlignment="1">
      <alignment vertical="center"/>
    </xf>
    <xf numFmtId="164" fontId="0" fillId="33" borderId="17" xfId="44" applyNumberFormat="1" applyFont="1" applyFill="1" applyBorder="1" applyAlignment="1">
      <alignment vertical="center"/>
    </xf>
    <xf numFmtId="164" fontId="0" fillId="33" borderId="16" xfId="44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64" fontId="34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4" fillId="0" borderId="0" xfId="0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/>
    </xf>
    <xf numFmtId="164" fontId="34" fillId="33" borderId="21" xfId="44" applyNumberFormat="1" applyFont="1" applyFill="1" applyBorder="1" applyAlignment="1">
      <alignment vertical="center"/>
    </xf>
    <xf numFmtId="164" fontId="34" fillId="13" borderId="21" xfId="44" applyNumberFormat="1" applyFont="1" applyFill="1" applyBorder="1" applyAlignment="1">
      <alignment vertical="center"/>
    </xf>
    <xf numFmtId="164" fontId="34" fillId="13" borderId="22" xfId="44" applyNumberFormat="1" applyFont="1" applyFill="1" applyBorder="1" applyAlignment="1">
      <alignment vertical="center"/>
    </xf>
    <xf numFmtId="164" fontId="34" fillId="13" borderId="23" xfId="44" applyNumberFormat="1" applyFont="1" applyFill="1" applyBorder="1" applyAlignment="1">
      <alignment vertical="center"/>
    </xf>
    <xf numFmtId="164" fontId="34" fillId="0" borderId="18" xfId="44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6" fillId="10" borderId="24" xfId="0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horizontal="center" vertical="center"/>
    </xf>
    <xf numFmtId="0" fontId="36" fillId="10" borderId="26" xfId="0" applyFont="1" applyFill="1" applyBorder="1" applyAlignment="1">
      <alignment horizontal="center" vertical="center"/>
    </xf>
    <xf numFmtId="0" fontId="37" fillId="10" borderId="27" xfId="0" applyFont="1" applyFill="1" applyBorder="1" applyAlignment="1">
      <alignment horizontal="center" vertical="center"/>
    </xf>
    <xf numFmtId="0" fontId="37" fillId="10" borderId="28" xfId="0" applyFont="1" applyFill="1" applyBorder="1" applyAlignment="1">
      <alignment horizontal="center" vertical="center"/>
    </xf>
    <xf numFmtId="0" fontId="37" fillId="10" borderId="29" xfId="0" applyFont="1" applyFill="1" applyBorder="1" applyAlignment="1">
      <alignment horizontal="center" vertical="center"/>
    </xf>
    <xf numFmtId="0" fontId="34" fillId="10" borderId="30" xfId="0" applyFont="1" applyFill="1" applyBorder="1" applyAlignment="1">
      <alignment horizontal="center" vertical="center"/>
    </xf>
    <xf numFmtId="0" fontId="34" fillId="10" borderId="31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center"/>
    </xf>
    <xf numFmtId="0" fontId="37" fillId="35" borderId="1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7" fillId="35" borderId="2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6" fillId="10" borderId="12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34" fillId="0" borderId="40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4" fillId="0" borderId="44" xfId="0" applyFont="1" applyBorder="1" applyAlignment="1">
      <alignment horizontal="left" vertical="center"/>
    </xf>
    <xf numFmtId="0" fontId="34" fillId="0" borderId="45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2.140625" style="0" customWidth="1"/>
    <col min="4" max="4" width="40.7109375" style="0" customWidth="1"/>
    <col min="5" max="5" width="18.57421875" style="0" customWidth="1"/>
  </cols>
  <sheetData>
    <row r="1" spans="1:5" s="1" customFormat="1" ht="39.75" customHeight="1" thickBot="1">
      <c r="A1" s="38" t="s">
        <v>42</v>
      </c>
      <c r="B1" s="39"/>
      <c r="C1" s="39"/>
      <c r="D1" s="39"/>
      <c r="E1" s="40"/>
    </row>
    <row r="2" spans="1:5" s="2" customFormat="1" ht="24.75" customHeight="1" thickBot="1">
      <c r="A2" s="41" t="s">
        <v>26</v>
      </c>
      <c r="B2" s="42"/>
      <c r="C2" s="44"/>
      <c r="D2" s="41" t="s">
        <v>27</v>
      </c>
      <c r="E2" s="43"/>
    </row>
    <row r="3" spans="1:5" s="1" customFormat="1" ht="24.75" customHeight="1">
      <c r="A3" s="8" t="s">
        <v>29</v>
      </c>
      <c r="B3" s="21">
        <v>750</v>
      </c>
      <c r="C3" s="45"/>
      <c r="D3" s="27" t="s">
        <v>4</v>
      </c>
      <c r="E3" s="24">
        <v>360</v>
      </c>
    </row>
    <row r="4" spans="1:5" s="1" customFormat="1" ht="24.75" customHeight="1">
      <c r="A4" s="8" t="s">
        <v>24</v>
      </c>
      <c r="B4" s="21">
        <v>25</v>
      </c>
      <c r="C4" s="45"/>
      <c r="D4" s="8" t="s">
        <v>0</v>
      </c>
      <c r="E4" s="22">
        <v>75</v>
      </c>
    </row>
    <row r="5" spans="1:5" s="1" customFormat="1" ht="24.75" customHeight="1">
      <c r="A5" s="8" t="s">
        <v>5</v>
      </c>
      <c r="B5" s="21">
        <v>100</v>
      </c>
      <c r="C5" s="45"/>
      <c r="D5" s="8" t="s">
        <v>21</v>
      </c>
      <c r="E5" s="22">
        <v>0</v>
      </c>
    </row>
    <row r="6" spans="1:5" s="1" customFormat="1" ht="24.75" customHeight="1">
      <c r="A6" s="8" t="s">
        <v>2</v>
      </c>
      <c r="B6" s="21">
        <v>75</v>
      </c>
      <c r="C6" s="45"/>
      <c r="D6" s="8" t="s">
        <v>3</v>
      </c>
      <c r="E6" s="22">
        <v>100</v>
      </c>
    </row>
    <row r="7" spans="1:5" s="1" customFormat="1" ht="24.75" customHeight="1">
      <c r="A7" s="8" t="s">
        <v>25</v>
      </c>
      <c r="B7" s="21">
        <v>75</v>
      </c>
      <c r="C7" s="45"/>
      <c r="D7" s="8" t="s">
        <v>22</v>
      </c>
      <c r="E7" s="22">
        <v>0</v>
      </c>
    </row>
    <row r="8" spans="1:5" s="1" customFormat="1" ht="24.75" customHeight="1">
      <c r="A8" s="8" t="s">
        <v>6</v>
      </c>
      <c r="B8" s="21">
        <v>50</v>
      </c>
      <c r="C8" s="45"/>
      <c r="D8" s="8" t="s">
        <v>7</v>
      </c>
      <c r="E8" s="22">
        <v>40</v>
      </c>
    </row>
    <row r="9" spans="1:5" s="1" customFormat="1" ht="24.75" customHeight="1">
      <c r="A9" s="9" t="s">
        <v>1</v>
      </c>
      <c r="B9" s="21">
        <v>50</v>
      </c>
      <c r="C9" s="45"/>
      <c r="D9" s="9" t="s">
        <v>23</v>
      </c>
      <c r="E9" s="22">
        <v>50</v>
      </c>
    </row>
    <row r="10" spans="1:5" s="1" customFormat="1" ht="24.75" customHeight="1">
      <c r="A10" s="9" t="s">
        <v>28</v>
      </c>
      <c r="B10" s="21">
        <v>0</v>
      </c>
      <c r="C10" s="45"/>
      <c r="D10" s="9" t="s">
        <v>28</v>
      </c>
      <c r="E10" s="22">
        <v>0</v>
      </c>
    </row>
    <row r="11" spans="1:5" s="1" customFormat="1" ht="24.75" customHeight="1" thickBot="1">
      <c r="A11" s="8" t="s">
        <v>28</v>
      </c>
      <c r="B11" s="21">
        <v>0</v>
      </c>
      <c r="C11" s="45"/>
      <c r="D11" s="8" t="s">
        <v>28</v>
      </c>
      <c r="E11" s="22">
        <v>0</v>
      </c>
    </row>
    <row r="12" spans="1:5" s="1" customFormat="1" ht="24.75" customHeight="1" thickBot="1">
      <c r="A12" s="10" t="s">
        <v>19</v>
      </c>
      <c r="B12" s="11">
        <f>SUM(B3:B11)</f>
        <v>1125</v>
      </c>
      <c r="C12" s="46"/>
      <c r="D12" s="10" t="s">
        <v>20</v>
      </c>
      <c r="E12" s="12">
        <f>SUM(E3:E11)</f>
        <v>625</v>
      </c>
    </row>
    <row r="13" ht="15" customHeight="1" thickBot="1"/>
    <row r="14" spans="4:5" s="13" customFormat="1" ht="30" customHeight="1" thickBot="1">
      <c r="D14" s="10" t="s">
        <v>30</v>
      </c>
      <c r="E14" s="14">
        <f>SUM(B12+E12)</f>
        <v>1750</v>
      </c>
    </row>
    <row r="15" spans="1:5" s="13" customFormat="1" ht="15" customHeight="1" thickBot="1">
      <c r="A15" s="37" t="s">
        <v>34</v>
      </c>
      <c r="B15" s="37"/>
      <c r="C15" s="37"/>
      <c r="D15" s="37"/>
      <c r="E15" s="26" t="s">
        <v>34</v>
      </c>
    </row>
    <row r="16" spans="1:5" s="13" customFormat="1" ht="15" customHeight="1" thickBot="1">
      <c r="A16" s="37" t="s">
        <v>49</v>
      </c>
      <c r="B16" s="37"/>
      <c r="C16" s="37"/>
      <c r="D16" s="37"/>
      <c r="E16" s="32">
        <v>0</v>
      </c>
    </row>
    <row r="17" spans="1:5" s="13" customFormat="1" ht="15" customHeight="1" thickBot="1">
      <c r="A17" s="30"/>
      <c r="B17" s="30"/>
      <c r="C17" s="30"/>
      <c r="D17" s="30"/>
      <c r="E17" s="31"/>
    </row>
    <row r="18" spans="1:5" s="13" customFormat="1" ht="15" customHeight="1" thickBot="1">
      <c r="A18" s="37" t="s">
        <v>50</v>
      </c>
      <c r="B18" s="37"/>
      <c r="C18" s="37"/>
      <c r="D18" s="37"/>
      <c r="E18" s="33">
        <f>IF(E14-E16&lt;1850,E14-E16,1850)</f>
        <v>1750</v>
      </c>
    </row>
    <row r="19" spans="4:5" s="13" customFormat="1" ht="15" customHeight="1">
      <c r="D19" s="25"/>
      <c r="E19" s="26"/>
    </row>
    <row r="20" spans="1:5" s="1" customFormat="1" ht="15" customHeight="1">
      <c r="A20" s="47" t="s">
        <v>32</v>
      </c>
      <c r="B20" s="47"/>
      <c r="C20" s="47"/>
      <c r="D20" s="47"/>
      <c r="E20" s="47"/>
    </row>
    <row r="21" spans="1:5" s="1" customFormat="1" ht="30" customHeight="1">
      <c r="A21" s="47" t="s">
        <v>51</v>
      </c>
      <c r="B21" s="47"/>
      <c r="C21" s="47"/>
      <c r="D21" s="47"/>
      <c r="E21" s="47"/>
    </row>
    <row r="22" spans="1:5" s="1" customFormat="1" ht="15" customHeight="1">
      <c r="A22" s="47" t="s">
        <v>36</v>
      </c>
      <c r="B22" s="47"/>
      <c r="C22" s="47"/>
      <c r="D22" s="47"/>
      <c r="E22" s="47"/>
    </row>
    <row r="23" spans="1:5" s="1" customFormat="1" ht="19.5" customHeight="1">
      <c r="A23" s="48" t="s">
        <v>41</v>
      </c>
      <c r="B23" s="48"/>
      <c r="C23" s="48"/>
      <c r="D23" s="48"/>
      <c r="E23" s="48"/>
    </row>
  </sheetData>
  <sheetProtection/>
  <mergeCells count="11">
    <mergeCell ref="A23:E23"/>
    <mergeCell ref="A22:E22"/>
    <mergeCell ref="A15:D15"/>
    <mergeCell ref="A16:D16"/>
    <mergeCell ref="A21:E21"/>
    <mergeCell ref="A18:D18"/>
    <mergeCell ref="A1:E1"/>
    <mergeCell ref="A2:B2"/>
    <mergeCell ref="D2:E2"/>
    <mergeCell ref="C2:C12"/>
    <mergeCell ref="A20:E20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2.57421875" style="0" customWidth="1"/>
    <col min="2" max="3" width="18.140625" style="0" customWidth="1"/>
    <col min="4" max="4" width="30.8515625" style="5" customWidth="1"/>
  </cols>
  <sheetData>
    <row r="1" spans="1:7" s="1" customFormat="1" ht="45" customHeight="1" thickBot="1">
      <c r="A1" s="56" t="s">
        <v>43</v>
      </c>
      <c r="B1" s="57"/>
      <c r="C1" s="57"/>
      <c r="D1" s="58"/>
      <c r="E1" s="3"/>
      <c r="F1" s="3"/>
      <c r="G1" s="3"/>
    </row>
    <row r="2" spans="1:7" s="1" customFormat="1" ht="24.75" customHeight="1" thickBot="1">
      <c r="A2" s="49" t="s">
        <v>13</v>
      </c>
      <c r="B2" s="50"/>
      <c r="C2" s="50"/>
      <c r="D2" s="51"/>
      <c r="E2" s="4"/>
      <c r="F2" s="4"/>
      <c r="G2" s="4"/>
    </row>
    <row r="3" spans="1:4" s="1" customFormat="1" ht="19.5" customHeight="1">
      <c r="A3" s="59" t="s">
        <v>35</v>
      </c>
      <c r="B3" s="60"/>
      <c r="C3" s="60"/>
      <c r="D3" s="18">
        <v>40484</v>
      </c>
    </row>
    <row r="4" spans="1:4" s="1" customFormat="1" ht="19.5" customHeight="1">
      <c r="A4" s="9" t="s">
        <v>16</v>
      </c>
      <c r="B4" s="7">
        <f>Expenses!E18</f>
        <v>1750</v>
      </c>
      <c r="C4" s="6" t="s">
        <v>15</v>
      </c>
      <c r="D4" s="17">
        <f>B4*10</f>
        <v>17500</v>
      </c>
    </row>
    <row r="5" spans="1:4" s="1" customFormat="1" ht="19.5" customHeight="1">
      <c r="A5" s="63" t="s">
        <v>44</v>
      </c>
      <c r="B5" s="64"/>
      <c r="C5" s="65"/>
      <c r="D5" s="23">
        <v>0</v>
      </c>
    </row>
    <row r="6" spans="1:4" s="1" customFormat="1" ht="19.5" customHeight="1" thickBot="1">
      <c r="A6" s="61" t="s">
        <v>8</v>
      </c>
      <c r="B6" s="62"/>
      <c r="C6" s="62"/>
      <c r="D6" s="19">
        <f>SUM(D3:D4)</f>
        <v>57984</v>
      </c>
    </row>
    <row r="7" spans="1:7" s="1" customFormat="1" ht="24.75" customHeight="1" thickBot="1">
      <c r="A7" s="49" t="s">
        <v>14</v>
      </c>
      <c r="B7" s="50"/>
      <c r="C7" s="50"/>
      <c r="D7" s="51"/>
      <c r="E7" s="4"/>
      <c r="F7" s="4"/>
      <c r="G7" s="4"/>
    </row>
    <row r="8" spans="1:4" s="1" customFormat="1" ht="19.5" customHeight="1">
      <c r="A8" s="59" t="s">
        <v>9</v>
      </c>
      <c r="B8" s="60"/>
      <c r="C8" s="60"/>
      <c r="D8" s="24">
        <v>0</v>
      </c>
    </row>
    <row r="9" spans="1:4" s="1" customFormat="1" ht="19.5" customHeight="1">
      <c r="A9" s="72" t="s">
        <v>37</v>
      </c>
      <c r="B9" s="73"/>
      <c r="C9" s="73"/>
      <c r="D9" s="22">
        <v>0</v>
      </c>
    </row>
    <row r="10" spans="1:4" s="1" customFormat="1" ht="19.5" customHeight="1">
      <c r="A10" s="72" t="s">
        <v>38</v>
      </c>
      <c r="B10" s="73"/>
      <c r="C10" s="73"/>
      <c r="D10" s="22">
        <v>0</v>
      </c>
    </row>
    <row r="11" spans="1:4" s="1" customFormat="1" ht="19.5" customHeight="1" thickBot="1">
      <c r="A11" s="61" t="s">
        <v>10</v>
      </c>
      <c r="B11" s="62"/>
      <c r="C11" s="62"/>
      <c r="D11" s="19">
        <f>SUM(D8:D10)</f>
        <v>0</v>
      </c>
    </row>
    <row r="12" spans="1:4" s="1" customFormat="1" ht="24.75" customHeight="1" thickBot="1">
      <c r="A12" s="49" t="s">
        <v>11</v>
      </c>
      <c r="B12" s="50"/>
      <c r="C12" s="50"/>
      <c r="D12" s="51"/>
    </row>
    <row r="13" spans="1:4" s="1" customFormat="1" ht="19.5" customHeight="1" thickBot="1">
      <c r="A13" s="74" t="s">
        <v>17</v>
      </c>
      <c r="B13" s="75"/>
      <c r="C13" s="75"/>
      <c r="D13" s="36">
        <f>D6-D11</f>
        <v>57984</v>
      </c>
    </row>
    <row r="14" spans="1:4" s="1" customFormat="1" ht="24.75" customHeight="1" thickBot="1">
      <c r="A14" s="52" t="s">
        <v>31</v>
      </c>
      <c r="B14" s="53"/>
      <c r="C14" s="53"/>
      <c r="D14" s="54"/>
    </row>
    <row r="15" spans="1:4" s="13" customFormat="1" ht="19.5" customHeight="1">
      <c r="A15" s="67" t="s">
        <v>39</v>
      </c>
      <c r="B15" s="68"/>
      <c r="C15" s="68"/>
      <c r="D15" s="34">
        <f>IF((D13/(1-0.01062))&lt;=42722,(D13/(1-0.01062)),42722)</f>
        <v>42722</v>
      </c>
    </row>
    <row r="16" spans="1:4" s="13" customFormat="1" ht="19.5" customHeight="1" thickBot="1">
      <c r="A16" s="69" t="s">
        <v>40</v>
      </c>
      <c r="B16" s="70"/>
      <c r="C16" s="70"/>
      <c r="D16" s="35">
        <f>IF((D13/(1-0.01062))&gt;42722,((D13-42030)/(1-0.04248)),0)</f>
        <v>16661.792965159995</v>
      </c>
    </row>
    <row r="18" spans="1:4" ht="15">
      <c r="A18" s="55" t="s">
        <v>52</v>
      </c>
      <c r="B18" s="55"/>
      <c r="C18" s="55"/>
      <c r="D18" s="55"/>
    </row>
    <row r="19" spans="1:4" ht="15">
      <c r="A19" s="55" t="s">
        <v>53</v>
      </c>
      <c r="B19" s="55"/>
      <c r="C19" s="55"/>
      <c r="D19" s="55"/>
    </row>
    <row r="20" spans="1:4" ht="15">
      <c r="A20" s="55" t="s">
        <v>54</v>
      </c>
      <c r="B20" s="55"/>
      <c r="C20" s="55"/>
      <c r="D20" s="55"/>
    </row>
    <row r="21" spans="1:4" ht="15">
      <c r="A21" s="28" t="s">
        <v>33</v>
      </c>
      <c r="B21" s="28"/>
      <c r="C21" s="28"/>
      <c r="D21" s="28"/>
    </row>
    <row r="22" spans="1:6" ht="30.75" customHeight="1">
      <c r="A22" s="66" t="s">
        <v>46</v>
      </c>
      <c r="B22" s="66"/>
      <c r="C22" s="66"/>
      <c r="D22" s="66"/>
      <c r="E22" s="29"/>
      <c r="F22" s="29"/>
    </row>
    <row r="23" spans="1:5" ht="15">
      <c r="A23" s="71" t="s">
        <v>41</v>
      </c>
      <c r="B23" s="71"/>
      <c r="C23" s="71"/>
      <c r="D23" s="71"/>
      <c r="E23" s="16"/>
    </row>
  </sheetData>
  <sheetProtection/>
  <mergeCells count="20">
    <mergeCell ref="A20:D20"/>
    <mergeCell ref="A22:D22"/>
    <mergeCell ref="A15:C15"/>
    <mergeCell ref="A16:C16"/>
    <mergeCell ref="A23:D23"/>
    <mergeCell ref="A8:C8"/>
    <mergeCell ref="A9:C9"/>
    <mergeCell ref="A10:C10"/>
    <mergeCell ref="A11:C11"/>
    <mergeCell ref="A13:C13"/>
    <mergeCell ref="A12:D12"/>
    <mergeCell ref="A14:D14"/>
    <mergeCell ref="A18:D18"/>
    <mergeCell ref="A19:D19"/>
    <mergeCell ref="A1:D1"/>
    <mergeCell ref="A2:D2"/>
    <mergeCell ref="A7:D7"/>
    <mergeCell ref="A3:C3"/>
    <mergeCell ref="A6:C6"/>
    <mergeCell ref="A5:C5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2.57421875" style="0" customWidth="1"/>
    <col min="2" max="3" width="18.140625" style="0" customWidth="1"/>
    <col min="4" max="4" width="29.57421875" style="5" customWidth="1"/>
  </cols>
  <sheetData>
    <row r="1" spans="1:7" s="1" customFormat="1" ht="45" customHeight="1" thickBot="1">
      <c r="A1" s="56" t="s">
        <v>48</v>
      </c>
      <c r="B1" s="57"/>
      <c r="C1" s="57"/>
      <c r="D1" s="58"/>
      <c r="E1" s="3"/>
      <c r="F1" s="3"/>
      <c r="G1" s="3"/>
    </row>
    <row r="2" spans="1:7" s="1" customFormat="1" ht="24.75" customHeight="1" thickBot="1">
      <c r="A2" s="49" t="s">
        <v>13</v>
      </c>
      <c r="B2" s="50"/>
      <c r="C2" s="50"/>
      <c r="D2" s="51"/>
      <c r="E2" s="4"/>
      <c r="F2" s="4"/>
      <c r="G2" s="4"/>
    </row>
    <row r="3" spans="1:4" s="1" customFormat="1" ht="19.5" customHeight="1">
      <c r="A3" s="59" t="s">
        <v>12</v>
      </c>
      <c r="B3" s="60"/>
      <c r="C3" s="60"/>
      <c r="D3" s="18">
        <v>39684</v>
      </c>
    </row>
    <row r="4" spans="1:4" s="1" customFormat="1" ht="19.5" customHeight="1">
      <c r="A4" s="9" t="s">
        <v>16</v>
      </c>
      <c r="B4" s="7">
        <f>Expenses!E18</f>
        <v>1750</v>
      </c>
      <c r="C4" s="6" t="s">
        <v>18</v>
      </c>
      <c r="D4" s="17">
        <f>B4*12</f>
        <v>21000</v>
      </c>
    </row>
    <row r="5" spans="1:4" s="1" customFormat="1" ht="19.5" customHeight="1">
      <c r="A5" s="63" t="s">
        <v>45</v>
      </c>
      <c r="B5" s="64"/>
      <c r="C5" s="65"/>
      <c r="D5" s="23">
        <v>0</v>
      </c>
    </row>
    <row r="6" spans="1:4" s="1" customFormat="1" ht="19.5" customHeight="1" thickBot="1">
      <c r="A6" s="61" t="s">
        <v>8</v>
      </c>
      <c r="B6" s="62"/>
      <c r="C6" s="62"/>
      <c r="D6" s="19">
        <f>SUM(D3:D4)</f>
        <v>60684</v>
      </c>
    </row>
    <row r="7" spans="1:7" s="16" customFormat="1" ht="24.75" customHeight="1" thickBot="1">
      <c r="A7" s="49" t="s">
        <v>14</v>
      </c>
      <c r="B7" s="50"/>
      <c r="C7" s="50"/>
      <c r="D7" s="51"/>
      <c r="E7" s="15"/>
      <c r="F7" s="15"/>
      <c r="G7" s="15"/>
    </row>
    <row r="8" spans="1:4" s="1" customFormat="1" ht="19.5" customHeight="1">
      <c r="A8" s="59" t="s">
        <v>9</v>
      </c>
      <c r="B8" s="60"/>
      <c r="C8" s="60"/>
      <c r="D8" s="24">
        <v>0</v>
      </c>
    </row>
    <row r="9" spans="1:4" s="1" customFormat="1" ht="19.5" customHeight="1">
      <c r="A9" s="72" t="s">
        <v>37</v>
      </c>
      <c r="B9" s="73"/>
      <c r="C9" s="73"/>
      <c r="D9" s="22">
        <v>0</v>
      </c>
    </row>
    <row r="10" spans="1:4" s="1" customFormat="1" ht="19.5" customHeight="1">
      <c r="A10" s="72" t="s">
        <v>38</v>
      </c>
      <c r="B10" s="73"/>
      <c r="C10" s="73"/>
      <c r="D10" s="22">
        <v>0</v>
      </c>
    </row>
    <row r="11" spans="1:4" s="1" customFormat="1" ht="19.5" customHeight="1" thickBot="1">
      <c r="A11" s="61" t="s">
        <v>10</v>
      </c>
      <c r="B11" s="62"/>
      <c r="C11" s="62"/>
      <c r="D11" s="19">
        <f>SUM(D8:D10)</f>
        <v>0</v>
      </c>
    </row>
    <row r="12" spans="1:8" s="1" customFormat="1" ht="24.75" customHeight="1" thickBot="1">
      <c r="A12" s="49" t="s">
        <v>11</v>
      </c>
      <c r="B12" s="50"/>
      <c r="C12" s="50"/>
      <c r="D12" s="51"/>
      <c r="F12" s="1" t="s">
        <v>34</v>
      </c>
      <c r="H12" s="16"/>
    </row>
    <row r="13" spans="1:4" s="1" customFormat="1" ht="19.5" customHeight="1" thickBot="1">
      <c r="A13" s="74" t="s">
        <v>17</v>
      </c>
      <c r="B13" s="75"/>
      <c r="C13" s="75"/>
      <c r="D13" s="20">
        <f>D6-D11</f>
        <v>60684</v>
      </c>
    </row>
    <row r="14" spans="1:4" s="1" customFormat="1" ht="24.75" customHeight="1" thickBot="1">
      <c r="A14" s="52" t="s">
        <v>31</v>
      </c>
      <c r="B14" s="53"/>
      <c r="C14" s="53"/>
      <c r="D14" s="54"/>
    </row>
    <row r="15" spans="1:4" s="13" customFormat="1" ht="19.5" customHeight="1">
      <c r="A15" s="67" t="s">
        <v>39</v>
      </c>
      <c r="B15" s="68"/>
      <c r="C15" s="68"/>
      <c r="D15" s="34">
        <f>IF((D13/(1-0.01062))&lt;=47167,(D13/(1-0.01062)),47167)</f>
        <v>47167</v>
      </c>
    </row>
    <row r="16" spans="1:4" s="13" customFormat="1" ht="19.5" customHeight="1" thickBot="1">
      <c r="A16" s="69" t="s">
        <v>40</v>
      </c>
      <c r="B16" s="70"/>
      <c r="C16" s="70"/>
      <c r="D16" s="35">
        <f>IF((D13/(1-0.01062))&gt;47167,((D13-46665)/(1-0.04248)),0)</f>
        <v>14640.947447572897</v>
      </c>
    </row>
    <row r="18" spans="1:4" ht="15">
      <c r="A18" s="55" t="s">
        <v>52</v>
      </c>
      <c r="B18" s="55"/>
      <c r="C18" s="55"/>
      <c r="D18" s="55"/>
    </row>
    <row r="19" spans="1:4" ht="15">
      <c r="A19" s="55" t="s">
        <v>53</v>
      </c>
      <c r="B19" s="55"/>
      <c r="C19" s="55"/>
      <c r="D19" s="55"/>
    </row>
    <row r="20" spans="1:4" ht="15">
      <c r="A20" s="55" t="s">
        <v>54</v>
      </c>
      <c r="B20" s="55"/>
      <c r="C20" s="55"/>
      <c r="D20" s="55"/>
    </row>
    <row r="21" spans="1:4" ht="15">
      <c r="A21" s="28" t="s">
        <v>33</v>
      </c>
      <c r="B21" s="28"/>
      <c r="C21" s="28"/>
      <c r="D21" s="28"/>
    </row>
    <row r="22" spans="1:6" ht="30.75" customHeight="1">
      <c r="A22" s="66" t="s">
        <v>47</v>
      </c>
      <c r="B22" s="66"/>
      <c r="C22" s="66"/>
      <c r="D22" s="66"/>
      <c r="E22" s="29"/>
      <c r="F22" s="29"/>
    </row>
    <row r="23" spans="1:4" ht="15">
      <c r="A23" s="71" t="s">
        <v>41</v>
      </c>
      <c r="B23" s="71"/>
      <c r="C23" s="71"/>
      <c r="D23" s="71"/>
    </row>
  </sheetData>
  <sheetProtection/>
  <mergeCells count="20">
    <mergeCell ref="A23:D23"/>
    <mergeCell ref="A18:D18"/>
    <mergeCell ref="A19:D19"/>
    <mergeCell ref="A20:D20"/>
    <mergeCell ref="A22:D22"/>
    <mergeCell ref="A8:C8"/>
    <mergeCell ref="A15:C15"/>
    <mergeCell ref="A16:C16"/>
    <mergeCell ref="A9:C9"/>
    <mergeCell ref="A10:C10"/>
    <mergeCell ref="A11:C11"/>
    <mergeCell ref="A12:D12"/>
    <mergeCell ref="A13:C13"/>
    <mergeCell ref="A14:D14"/>
    <mergeCell ref="A1:D1"/>
    <mergeCell ref="A2:D2"/>
    <mergeCell ref="A3:C3"/>
    <mergeCell ref="A6:C6"/>
    <mergeCell ref="A7:D7"/>
    <mergeCell ref="A5:C5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Ronnestad, Richard</dc:creator>
  <cp:keywords/>
  <dc:description/>
  <cp:lastModifiedBy>Ronnestad, Richard</cp:lastModifiedBy>
  <cp:lastPrinted>2018-04-06T19:08:28Z</cp:lastPrinted>
  <dcterms:created xsi:type="dcterms:W3CDTF">2017-06-12T18:33:48Z</dcterms:created>
  <dcterms:modified xsi:type="dcterms:W3CDTF">2019-04-18T15:37:38Z</dcterms:modified>
  <cp:category/>
  <cp:version/>
  <cp:contentType/>
  <cp:contentStatus/>
</cp:coreProperties>
</file>